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0955" windowHeight="10740" activeTab="0"/>
  </bookViews>
  <sheets>
    <sheet name="ф.3 конс" sheetId="1" r:id="rId1"/>
    <sheet name="старая ф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C_C_Balance1">'[1]Sheet1'!$B$4</definedName>
    <definedName name="Calculated_monetary_precision">'[2]PM, MP calculation'!$B$12</definedName>
    <definedName name="Critical_Component">'[2]PM, MP calculation'!$B$2</definedName>
    <definedName name="Effective_tax_rate">'[4]PM Calculation 9m'!#REF!</definedName>
    <definedName name="Factor">'[2]PM, MP calculation'!$B$6</definedName>
    <definedName name="KAU_78">#REF!</definedName>
    <definedName name="L_CY_Beg">'[7]Links'!$F:$F</definedName>
    <definedName name="L_CY_End">'[6]Links'!$J:$J</definedName>
    <definedName name="L_PY_End">'[6]Links'!$K:$K</definedName>
    <definedName name="Planning_materiality">'[2]PM, MP calculation'!$B$9</definedName>
    <definedName name="S_CY_Beg_Data">'[7]Lead'!$F$1:$F$67</definedName>
    <definedName name="S_CY_End_Data">'[6]Lead'!$M$1:$M$87</definedName>
    <definedName name="S_PY_End_Data">'[6]Lead'!$P$1:$P$87</definedName>
    <definedName name="TextRefCopy1">#REF!</definedName>
    <definedName name="TextRefCopy14">'[5]9'!$B$24</definedName>
    <definedName name="TextRefCopyRangeCount" hidden="1">19</definedName>
    <definedName name="Total_anticipated_uncorrected_misstatements">'[2]PM, MP calculation'!$B$10</definedName>
    <definedName name="wrn.Aging._.and._.Trend._.Analysis." hidden="1">{#N/A,#N/A,FALSE,"Aging Summary";#N/A,#N/A,FALSE,"Ratio Analysis";#N/A,#N/A,FALSE,"Test 120 Day Accts";#N/A,#N/A,FALSE,"Tickmarks"}</definedName>
    <definedName name="А1">#REF!</definedName>
    <definedName name="А2">#REF!</definedName>
    <definedName name="А3">#REF!</definedName>
    <definedName name="А4">#REF!</definedName>
    <definedName name="А5">#REF!</definedName>
    <definedName name="А6">#REF!</definedName>
    <definedName name="А7">#REF!</definedName>
    <definedName name="А8">#REF!</definedName>
    <definedName name="_xlnm.Print_Area" localSheetId="1">'старая ф.3'!$A$1:$H$68</definedName>
    <definedName name="_xlnm.Print_Area" localSheetId="0">'ф.3 конс'!$A$1:$H$83</definedName>
    <definedName name="С1">#REF!</definedName>
    <definedName name="С2">#REF!</definedName>
    <definedName name="С3">#REF!</definedName>
    <definedName name="С4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<sst xmlns="http://schemas.openxmlformats.org/spreadsheetml/2006/main" count="264" uniqueCount="199">
  <si>
    <t>Форма 3</t>
  </si>
  <si>
    <t xml:space="preserve">Утверждена приказом </t>
  </si>
  <si>
    <t>Министра Финансов РК</t>
  </si>
  <si>
    <t>от "20" августа 2010 года №422</t>
  </si>
  <si>
    <t>Наименование организации</t>
  </si>
  <si>
    <t>АО "KEGOC"</t>
  </si>
  <si>
    <t>Вид деятельности организации</t>
  </si>
  <si>
    <t>Услуги</t>
  </si>
  <si>
    <t>Организационно-правовая форма собственности</t>
  </si>
  <si>
    <t>Акционерное общество</t>
  </si>
  <si>
    <t>Юридический адрес</t>
  </si>
  <si>
    <t>Республика Казахстан, 010000, г.Астана,</t>
  </si>
  <si>
    <t>р-н Сарыарка, ул.Бейбитшилик, 37</t>
  </si>
  <si>
    <t>тыс. тенге</t>
  </si>
  <si>
    <t>Наименование показателей</t>
  </si>
  <si>
    <t>Код стр</t>
  </si>
  <si>
    <t>Деньги за отчетный период</t>
  </si>
  <si>
    <t>Зачеты за отчетный период</t>
  </si>
  <si>
    <t>Итого за отчетный период</t>
  </si>
  <si>
    <t>Деньги за пред. период</t>
  </si>
  <si>
    <t>Зачеты за пред. период</t>
  </si>
  <si>
    <t>Итого за пред. период</t>
  </si>
  <si>
    <t>I. ДВИЖЕНИЕ ДЕНЕЖНЫХ СРЕДСТВ ОТ ОПЕРАЦИОННОЙ ДЕЯТЕЛЬНОСТИ</t>
  </si>
  <si>
    <t/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</si>
  <si>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</si>
  <si>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</si>
  <si>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</si>
  <si>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</si>
  <si>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</si>
  <si>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</si>
  <si>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</si>
  <si>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</si>
  <si>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</si>
  <si>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</si>
  <si>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</si>
  <si>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</si>
  <si>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</si>
  <si>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</si>
  <si>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</si>
  <si>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</si>
  <si>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</si>
  <si>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</si>
  <si>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</si>
  <si>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за товары и услуги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</si>
  <si>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</si>
  <si>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</si>
  <si>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</si>
  <si>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</si>
  <si>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</si>
  <si>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</si>
  <si>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</si>
  <si>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</si>
  <si>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</si>
  <si>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</si>
  <si>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</si>
  <si>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</si>
  <si>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</si>
  <si>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</si>
  <si>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</si>
  <si>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</si>
  <si>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</si>
  <si>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</si>
  <si>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</si>
  <si>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</si>
  <si>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</si>
  <si>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</si>
  <si>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</si>
  <si>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</si>
  <si>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</si>
  <si>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</si>
  <si>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</si>
  <si>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</si>
  <si>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</si>
  <si>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</si>
  <si>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</si>
  <si>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</si>
  <si>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</si>
  <si>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</si>
  <si>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</si>
  <si>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</si>
  <si>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</si>
  <si>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</si>
  <si>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</si>
  <si>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</si>
  <si>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</si>
  <si>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</si>
  <si>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</si>
  <si>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</si>
  <si>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</si>
  <si>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</si>
  <si>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</si>
  <si>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</si>
  <si>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</si>
  <si>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</si>
  <si>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</si>
  <si>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</si>
  <si>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</si>
  <si>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</si>
  <si>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</si>
  <si>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</si>
  <si>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</si>
  <si>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</si>
  <si>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</si>
  <si>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</si>
  <si>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</si>
  <si>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</si>
  <si>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</si>
  <si>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</si>
  <si>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</si>
  <si>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</si>
  <si>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</si>
  <si>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</si>
  <si>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</si>
  <si>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</si>
  <si>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</si>
  <si>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</si>
  <si>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</si>
  <si>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</si>
  <si>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</si>
  <si>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</si>
  <si>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</si>
  <si>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</si>
  <si>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</si>
  <si>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</si>
  <si>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090 - строка 100)</t>
  </si>
  <si>
    <t>110</t>
  </si>
  <si>
    <t>IV. Влияние обменных курсов валют к тенге</t>
  </si>
  <si>
    <t>120</t>
  </si>
  <si>
    <t>V. Увеличение +/- уменьшение денежных средств (строка 030 +/- строка 080 +/- строка 110)</t>
  </si>
  <si>
    <t>130</t>
  </si>
  <si>
    <t>VI. Денежные средства и их эквиваленты на начало отчетного периода</t>
  </si>
  <si>
    <t>140</t>
  </si>
  <si>
    <t>VII. Денежные средства и их эквиваленты на конец отчетного периода</t>
  </si>
  <si>
    <t>150</t>
  </si>
  <si>
    <t>Главный бухгалтер</t>
  </si>
  <si>
    <t>Муканова Д. Т.</t>
  </si>
  <si>
    <t>KEGOC.Отчетный набор книг</t>
  </si>
  <si>
    <t xml:space="preserve"> Утверждена протоколом Правления</t>
  </si>
  <si>
    <t xml:space="preserve"> АО "Холдинг "Самрук"</t>
  </si>
  <si>
    <t xml:space="preserve">     от "28" июня 2006 года № 4</t>
  </si>
  <si>
    <t>Форма 3. ОТЧЕТ О ДВИЖЕНИИ ДЕНЕГ(прямой метод) (с 2006 года)</t>
  </si>
  <si>
    <t xml:space="preserve">за период </t>
  </si>
  <si>
    <t>c 01.01.2011 по 31.01.2011</t>
  </si>
  <si>
    <t>KEGOC.Консолидация</t>
  </si>
  <si>
    <t>Республика Казахстан,010000,г.Астана,р-н Сарыарка,ул.Бейбитшилик,37</t>
  </si>
  <si>
    <t>КОНСОЛИДИРОВАННЫЙ ОТЧЕТ</t>
  </si>
  <si>
    <t>Дата составления: 05.04.2011</t>
  </si>
  <si>
    <t>разница</t>
  </si>
  <si>
    <t>I. ДВИЖЕНИЕ ДЕНЕГ ОТ ОПЕРАЦИОННОЙ ДЕЯТЕЛЬНОСТИ</t>
  </si>
  <si>
    <t>1. Поступление всего, 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</si>
  <si>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</si>
  <si>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</si>
  <si>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</si>
  <si>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</si>
  <si>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</si>
  <si>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Взаиморасчеты с филиалами</t>
  </si>
  <si>
    <t>2. Выбытие всего, в том числе: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</si>
  <si>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</si>
  <si>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</si>
  <si>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</si>
  <si>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</si>
  <si>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</si>
  <si>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</si>
  <si>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</si>
  <si>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(стр.010 - стр.020)</t>
  </si>
  <si>
    <t>II. ДВИЖЕНИЕ ДЕНЕГ ОТ ИНВЕСТИЦИОННОЙ ДЕЯТЕЛЬНОСТИ</t>
  </si>
  <si>
    <t>1. Поступление денег всего, в том числе: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</si>
  <si>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</si>
  <si>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</si>
  <si>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</si>
  <si>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</si>
  <si>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</si>
  <si>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</si>
  <si>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2. Выбытие денег, всего, в том числе: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</si>
  <si>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</si>
  <si>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</si>
  <si>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</si>
  <si>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</si>
  <si>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</si>
  <si>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(стр.040 - стр.050)</t>
  </si>
  <si>
    <t>III. ДВИЖЕНИЕ ДЕНЕГ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</si>
  <si>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</si>
  <si>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</si>
  <si>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</si>
  <si>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2. Выбытие денег всего, в том числе:</t>
  </si>
  <si>
    <t>Погашение займов</t>
  </si>
  <si>
    <t>Приобретение собственных акций</t>
  </si>
  <si>
    <t>Выплата дивидендов</t>
  </si>
  <si>
    <t>3. Чистая сумма денежных средств от финансовой деятельности (стр.070 - стр.080)</t>
  </si>
  <si>
    <t>ИТОГО: Увеличение (+)/уменьшение (-) денежных средств ( стр.030+/- стр.060+/- стр.090)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</si>
  <si>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</si>
  <si>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</si>
  <si>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</t>
  </si>
  <si>
    <t>Управляющий директор по экономике</t>
  </si>
  <si>
    <t>Ботабеков А. Т.</t>
  </si>
  <si>
    <t>КОНСОЛИДИРОВАННЫЙ ОТЧЕТ О ДВИЖЕНИИ ДЕНЕЖНЫХ СРЕДСТВ</t>
  </si>
  <si>
    <t>Итого за предыдущий период</t>
  </si>
  <si>
    <t>за период, заканчивающийся 30 сентября 2011 года</t>
  </si>
  <si>
    <t>из отчета за сентябрь 2010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</si>
</sst>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.0_);\(#,##0.0\)"/>
    <numFmt numFmtId="193" formatCode="_ &quot;$&quot;\ * #,##0.0_ ;_ &quot;$&quot;\ * \-#,##0.0_ ;_ &quot;$&quot;\ * &quot;-&quot;??_ ;_ @_ "/>
    <numFmt numFmtId="194" formatCode="_ &quot;$&quot;\ * #,##0_ ;_ &quot;$&quot;\ * \-#,##0_ ;_ &quot;$&quot;\ * &quot;-&quot;??_ ;_ @_ 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_ ;_ @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_);_(* \(#,##0\);_(* &quot;-&quot;??_);_(@_)"/>
    <numFmt numFmtId="203" formatCode="_(* #,##0.000000_);_(* \(#,##0.000000\);_(* &quot;-&quot;??_);_(@_)"/>
    <numFmt numFmtId="204" formatCode="0%_);\(0%\)"/>
    <numFmt numFmtId="205" formatCode="_-* #,##0\ _F_-;\-* #,##0\ _F_-;_-* &quot;-&quot;\ _F_-;_-@_-"/>
    <numFmt numFmtId="206" formatCode="_-* #,##0.00\ _F_-;\-* #,##0.00\ _F_-;_-* &quot;-&quot;??\ _F_-;_-@_-"/>
    <numFmt numFmtId="207" formatCode="#,##0_ ;[Red]\-#,##0\ "/>
    <numFmt numFmtId="208" formatCode="_-* #,##0.00_._-;\-* #,##0.00_р_._-;_-* &quot;-&quot;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"/>
    <numFmt numFmtId="214" formatCode="000"/>
    <numFmt numFmtId="215" formatCode="_-* #,##0.0_р_._-;\-* #,##0.0_р_._-;_-* &quot;-&quot;??_р_._-;_-@_-"/>
    <numFmt numFmtId="216" formatCode="_-* #,##0_р_._-;\-* #,##0_р_._-;_-* &quot;-&quot;??_р_._-;_-@_-"/>
    <numFmt numFmtId="217" formatCode="#,##0.000"/>
    <numFmt numFmtId="218" formatCode="#,##0.0000"/>
  </numFmts>
  <fonts count="2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63"/>
      <name val="Helv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Helvetica-Narrow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202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14" fontId="10" fillId="6" borderId="3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37" fontId="17" fillId="0" borderId="0">
      <alignment/>
      <protection/>
    </xf>
    <xf numFmtId="0" fontId="17" fillId="4" borderId="8" applyNumberFormat="0" applyFont="0" applyAlignment="0" applyProtection="0"/>
    <xf numFmtId="0" fontId="18" fillId="16" borderId="9" applyNumberFormat="0" applyAlignment="0" applyProtection="0"/>
    <xf numFmtId="204" fontId="17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6" fillId="0" borderId="0" xfId="74" applyFont="1" applyAlignment="1">
      <alignment vertical="center"/>
      <protection/>
    </xf>
    <xf numFmtId="0" fontId="26" fillId="0" borderId="0" xfId="74" applyFont="1" applyAlignment="1">
      <alignment horizontal="right" vertical="center"/>
      <protection/>
    </xf>
    <xf numFmtId="214" fontId="27" fillId="0" borderId="0" xfId="75" applyNumberFormat="1" applyFont="1" applyAlignment="1">
      <alignment horizontal="right" vertical="top"/>
      <protection/>
    </xf>
    <xf numFmtId="0" fontId="0" fillId="0" borderId="0" xfId="74">
      <alignment/>
      <protection/>
    </xf>
    <xf numFmtId="0" fontId="26" fillId="0" borderId="0" xfId="73" applyFont="1" applyAlignment="1">
      <alignment horizontal="right" vertical="center"/>
      <protection/>
    </xf>
    <xf numFmtId="4" fontId="26" fillId="0" borderId="0" xfId="74" applyNumberFormat="1" applyFont="1" applyAlignment="1">
      <alignment vertical="center"/>
      <protection/>
    </xf>
    <xf numFmtId="0" fontId="1" fillId="0" borderId="0" xfId="74">
      <alignment/>
      <protection/>
    </xf>
    <xf numFmtId="0" fontId="28" fillId="4" borderId="11" xfId="74" applyFont="1" applyFill="1" applyBorder="1" applyAlignment="1">
      <alignment horizontal="center" vertical="center" wrapText="1"/>
      <protection/>
    </xf>
    <xf numFmtId="4" fontId="28" fillId="4" borderId="11" xfId="74" applyNumberFormat="1" applyFont="1" applyFill="1" applyBorder="1" applyAlignment="1">
      <alignment horizontal="center" vertical="center" wrapText="1"/>
      <protection/>
    </xf>
    <xf numFmtId="0" fontId="28" fillId="0" borderId="12" xfId="74" applyFont="1" applyBorder="1" applyAlignment="1">
      <alignment vertical="center"/>
      <protection/>
    </xf>
    <xf numFmtId="3" fontId="28" fillId="0" borderId="12" xfId="74" applyNumberFormat="1" applyFont="1" applyBorder="1" applyAlignment="1">
      <alignment horizontal="center" vertical="center"/>
      <protection/>
    </xf>
    <xf numFmtId="4" fontId="28" fillId="0" borderId="12" xfId="74" applyNumberFormat="1" applyFont="1" applyBorder="1" applyAlignment="1">
      <alignment vertical="center"/>
      <protection/>
    </xf>
    <xf numFmtId="49" fontId="28" fillId="0" borderId="12" xfId="74" applyNumberFormat="1" applyFont="1" applyBorder="1" applyAlignment="1">
      <alignment horizontal="center" vertical="center"/>
      <protection/>
    </xf>
    <xf numFmtId="3" fontId="28" fillId="0" borderId="12" xfId="74" applyNumberFormat="1" applyFont="1" applyBorder="1" applyAlignment="1">
      <alignment vertical="center"/>
      <protection/>
    </xf>
    <xf numFmtId="0" fontId="26" fillId="0" borderId="12" xfId="74" applyFont="1" applyBorder="1" applyAlignment="1">
      <alignment horizontal="left" vertical="center" indent="1"/>
      <protection/>
    </xf>
    <xf numFmtId="49" fontId="26" fillId="0" borderId="12" xfId="74" applyNumberFormat="1" applyFont="1" applyBorder="1" applyAlignment="1">
      <alignment horizontal="center" vertical="center"/>
      <protection/>
    </xf>
    <xf numFmtId="3" fontId="26" fillId="0" borderId="12" xfId="74" applyNumberFormat="1" applyFont="1" applyBorder="1" applyAlignment="1">
      <alignment vertical="center"/>
      <protection/>
    </xf>
    <xf numFmtId="0" fontId="28" fillId="0" borderId="12" xfId="74" applyFont="1" applyBorder="1" applyAlignment="1">
      <alignment vertical="center" wrapText="1"/>
      <protection/>
    </xf>
    <xf numFmtId="0" fontId="26" fillId="0" borderId="12" xfId="74" applyFont="1" applyBorder="1" applyAlignment="1">
      <alignment horizontal="left" vertical="center" wrapText="1" indent="1"/>
      <protection/>
    </xf>
    <xf numFmtId="0" fontId="26" fillId="0" borderId="0" xfId="74" applyFont="1">
      <alignment/>
      <protection/>
    </xf>
    <xf numFmtId="3" fontId="26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43" fontId="0" fillId="0" borderId="0" xfId="80" applyAlignment="1">
      <alignment/>
    </xf>
    <xf numFmtId="4" fontId="26" fillId="0" borderId="0" xfId="0" applyNumberFormat="1" applyFont="1" applyAlignment="1">
      <alignment vertical="center"/>
    </xf>
    <xf numFmtId="0" fontId="28" fillId="4" borderId="11" xfId="0" applyFont="1" applyFill="1" applyBorder="1" applyAlignment="1">
      <alignment horizontal="center" vertical="center" wrapText="1"/>
    </xf>
    <xf numFmtId="4" fontId="28" fillId="4" borderId="11" xfId="0" applyNumberFormat="1" applyFont="1" applyFill="1" applyBorder="1" applyAlignment="1">
      <alignment horizontal="center" vertical="center" wrapText="1"/>
    </xf>
    <xf numFmtId="4" fontId="28" fillId="4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3" fontId="28" fillId="0" borderId="12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26" fillId="0" borderId="12" xfId="0" applyFont="1" applyBorder="1" applyAlignment="1">
      <alignment horizontal="left" vertical="center" indent="1"/>
    </xf>
    <xf numFmtId="3" fontId="26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6" fillId="0" borderId="0" xfId="0" applyFont="1" applyAlignment="1">
      <alignment/>
    </xf>
    <xf numFmtId="4" fontId="26" fillId="0" borderId="12" xfId="0" applyNumberFormat="1" applyFont="1" applyBorder="1" applyAlignment="1">
      <alignment horizontal="right" vertical="center"/>
    </xf>
    <xf numFmtId="4" fontId="26" fillId="0" borderId="12" xfId="74" applyNumberFormat="1" applyFont="1" applyBorder="1" applyAlignment="1">
      <alignment vertical="center"/>
      <protection/>
    </xf>
    <xf numFmtId="4" fontId="26" fillId="0" borderId="12" xfId="0" applyNumberFormat="1" applyFont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0" fontId="28" fillId="0" borderId="0" xfId="74" applyFont="1" applyAlignment="1">
      <alignment horizontal="center" vertical="center"/>
      <protection/>
    </xf>
  </cellXfs>
  <cellStyles count="6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 2" xfId="43"/>
    <cellStyle name="Comma [0] 3" xfId="44"/>
    <cellStyle name="Comma 2" xfId="45"/>
    <cellStyle name="Comma 3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Worksheet in     Standard IFRS Report Forms - in Excel" xfId="60"/>
    <cellStyle name="Note" xfId="61"/>
    <cellStyle name="Output" xfId="62"/>
    <cellStyle name="Percent (0)" xfId="63"/>
    <cellStyle name="Style 1" xfId="64"/>
    <cellStyle name="Style 2" xfId="65"/>
    <cellStyle name="Tickmark" xfId="66"/>
    <cellStyle name="Title" xfId="67"/>
    <cellStyle name="Total" xfId="68"/>
    <cellStyle name="Warning Text" xfId="69"/>
    <cellStyle name="Hyperlink" xfId="70"/>
    <cellStyle name="Currency" xfId="71"/>
    <cellStyle name="Currency [0]" xfId="72"/>
    <cellStyle name="Обычный_ф .2 ОПиУ конс за 2010г (по 422 приказу)" xfId="73"/>
    <cellStyle name="Обычный_ф .3 ОДДС конс за 2010г (по 422 приказу)" xfId="74"/>
    <cellStyle name="Обычный_Формы отчета 2005 по 427 приказу сводн (2)" xfId="75"/>
    <cellStyle name="Followed Hyperlink" xfId="76"/>
    <cellStyle name="Percent" xfId="77"/>
    <cellStyle name="Тысячи [0]_Example " xfId="78"/>
    <cellStyle name="Тысячи_Example 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1%20Planning%20Materiality%20Calculation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s%20Final%2031%2012%20200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%2012m%202008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712%20Planning%20Materiality%20Calculations%209m%202008%20(interim%20testing)%20PE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2270%20FS%20in%20Excel%20KEGOC%20IFRS%20Audit%20201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321%20Receivables%20and%20advances%20Consolidated%20Combined%20Leadshee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121%20TAP%20and%20other%20liabilities%20Consolidated%20Combined%20Lead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Supporting calculations"/>
      <sheetName val="Sliding Scale"/>
      <sheetName val="Tickmarks"/>
      <sheetName val="Sheet1"/>
      <sheetName val="PM &amp; MP calculation"/>
      <sheetName val="Determining critical component"/>
      <sheetName val="Summary"/>
      <sheetName val="IS 31 08 09"/>
      <sheetName val="Sheet2"/>
      <sheetName val="TB 6m consolidated"/>
    </sheetNames>
    <sheetDataSet>
      <sheetData sheetId="4">
        <row r="4">
          <cell r="B4">
            <v>257394805.2130684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, MP calculation"/>
      <sheetName val="Support"/>
      <sheetName val="Sliding Scale"/>
      <sheetName val="Ex rates"/>
      <sheetName val="ОСВ"/>
      <sheetName val="Tickmarks"/>
    </sheetNames>
    <sheetDataSet>
      <sheetData sheetId="0">
        <row r="2">
          <cell r="B2" t="str">
            <v>Income before tax</v>
          </cell>
        </row>
        <row r="6">
          <cell r="B6">
            <v>0.08</v>
          </cell>
        </row>
        <row r="9">
          <cell r="B9">
            <v>3835035.12</v>
          </cell>
        </row>
        <row r="10">
          <cell r="B10">
            <v>383503.51200000005</v>
          </cell>
        </row>
        <row r="12">
          <cell r="B12">
            <v>3451531.608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M &amp; MP - Final 2008"/>
      <sheetName val="support"/>
      <sheetName val="PY MP calculat"/>
      <sheetName val="Determining PM"/>
      <sheetName val="TB"/>
      <sheetName val="Ex rates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M Calculation 9m"/>
      <sheetName val="PM Calculation 6m"/>
      <sheetName val="Ex rates"/>
      <sheetName val="IS 9m 2008"/>
      <sheetName val="Sliding Scale"/>
      <sheetName val="Tickmarks"/>
      <sheetName val="IS 6m 2008"/>
      <sheetName val="Sheet2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BS"/>
      <sheetName val="IS"/>
      <sheetName val="ES"/>
      <sheetName val="CF"/>
      <sheetName val="CFS PBC Old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5"/>
      <sheetName val="18"/>
      <sheetName val="19"/>
      <sheetName val="20"/>
      <sheetName val="21"/>
      <sheetName val="22"/>
      <sheetName val="23"/>
      <sheetName val="Calculation to fin instr"/>
      <sheetName val="Tickmarks"/>
    </sheetNames>
    <sheetDataSet>
      <sheetData sheetId="10">
        <row r="24">
          <cell r="B24">
            <v>984014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</sheetNames>
    <sheetDataSet>
      <sheetData sheetId="0">
        <row r="2">
          <cell r="M2" t="str">
            <v>Final</v>
          </cell>
          <cell r="P2" t="str">
            <v>PY1</v>
          </cell>
        </row>
        <row r="4">
          <cell r="M4">
            <v>0</v>
          </cell>
          <cell r="P4">
            <v>0</v>
          </cell>
        </row>
        <row r="5">
          <cell r="M5">
            <v>5453057</v>
          </cell>
          <cell r="P5">
            <v>405998</v>
          </cell>
        </row>
        <row r="6">
          <cell r="M6">
            <v>0</v>
          </cell>
          <cell r="P6">
            <v>0</v>
          </cell>
        </row>
        <row r="7">
          <cell r="M7">
            <v>5453057</v>
          </cell>
          <cell r="P7">
            <v>405998</v>
          </cell>
        </row>
        <row r="8">
          <cell r="M8">
            <v>0</v>
          </cell>
          <cell r="P8">
            <v>0</v>
          </cell>
        </row>
        <row r="9">
          <cell r="M9">
            <v>0</v>
          </cell>
          <cell r="P9">
            <v>0</v>
          </cell>
        </row>
        <row r="10">
          <cell r="M10">
            <v>0</v>
          </cell>
          <cell r="P10">
            <v>0</v>
          </cell>
        </row>
        <row r="11">
          <cell r="M11">
            <v>0</v>
          </cell>
          <cell r="P11">
            <v>0</v>
          </cell>
        </row>
        <row r="12">
          <cell r="M12">
            <v>0</v>
          </cell>
          <cell r="P12">
            <v>0</v>
          </cell>
        </row>
        <row r="13">
          <cell r="M13">
            <v>0</v>
          </cell>
          <cell r="P13">
            <v>0</v>
          </cell>
        </row>
        <row r="14">
          <cell r="M14">
            <v>0</v>
          </cell>
          <cell r="P14">
            <v>0</v>
          </cell>
        </row>
        <row r="15">
          <cell r="M15">
            <v>0</v>
          </cell>
          <cell r="P15">
            <v>0</v>
          </cell>
        </row>
        <row r="16">
          <cell r="M16">
            <v>5453057</v>
          </cell>
          <cell r="P16">
            <v>405998</v>
          </cell>
        </row>
        <row r="18">
          <cell r="M18">
            <v>2389144</v>
          </cell>
          <cell r="P18">
            <v>1483609</v>
          </cell>
        </row>
        <row r="19">
          <cell r="M19">
            <v>-724061</v>
          </cell>
          <cell r="P19">
            <v>-736966</v>
          </cell>
        </row>
        <row r="20">
          <cell r="M20">
            <v>1665083</v>
          </cell>
          <cell r="P20">
            <v>746643</v>
          </cell>
        </row>
        <row r="21">
          <cell r="M21">
            <v>93630</v>
          </cell>
          <cell r="P21">
            <v>23117</v>
          </cell>
        </row>
        <row r="22">
          <cell r="M22">
            <v>0</v>
          </cell>
          <cell r="P22">
            <v>-2054</v>
          </cell>
        </row>
        <row r="23">
          <cell r="M23">
            <v>93630</v>
          </cell>
          <cell r="P23">
            <v>21063</v>
          </cell>
        </row>
        <row r="24">
          <cell r="M24">
            <v>192280</v>
          </cell>
          <cell r="P24">
            <v>174449</v>
          </cell>
        </row>
        <row r="25">
          <cell r="M25">
            <v>-13726</v>
          </cell>
          <cell r="P25">
            <v>-2214</v>
          </cell>
        </row>
        <row r="26">
          <cell r="M26">
            <v>178554</v>
          </cell>
          <cell r="P26">
            <v>172235</v>
          </cell>
        </row>
        <row r="27">
          <cell r="M27">
            <v>1937267</v>
          </cell>
          <cell r="P27">
            <v>939941</v>
          </cell>
        </row>
        <row r="29">
          <cell r="M29">
            <v>209</v>
          </cell>
          <cell r="P29">
            <v>0</v>
          </cell>
        </row>
        <row r="30">
          <cell r="M30">
            <v>133811684</v>
          </cell>
          <cell r="P30">
            <v>0</v>
          </cell>
        </row>
        <row r="31">
          <cell r="M31">
            <v>133811893</v>
          </cell>
          <cell r="P31">
            <v>0</v>
          </cell>
        </row>
        <row r="32">
          <cell r="M32">
            <v>0</v>
          </cell>
          <cell r="P32">
            <v>0</v>
          </cell>
        </row>
        <row r="33">
          <cell r="M33">
            <v>0</v>
          </cell>
          <cell r="P33">
            <v>0</v>
          </cell>
        </row>
        <row r="34">
          <cell r="M34">
            <v>0</v>
          </cell>
          <cell r="P34">
            <v>0</v>
          </cell>
        </row>
        <row r="35">
          <cell r="M35">
            <v>0</v>
          </cell>
          <cell r="P35">
            <v>0</v>
          </cell>
        </row>
        <row r="36">
          <cell r="M36">
            <v>0</v>
          </cell>
          <cell r="P36">
            <v>0</v>
          </cell>
        </row>
        <row r="37">
          <cell r="M37">
            <v>0</v>
          </cell>
          <cell r="P37">
            <v>0</v>
          </cell>
        </row>
        <row r="38">
          <cell r="M38">
            <v>133811893</v>
          </cell>
          <cell r="P38">
            <v>0</v>
          </cell>
        </row>
        <row r="40">
          <cell r="M40">
            <v>36568</v>
          </cell>
          <cell r="P40">
            <v>35233</v>
          </cell>
        </row>
        <row r="41">
          <cell r="M41">
            <v>2113</v>
          </cell>
          <cell r="P41">
            <v>954</v>
          </cell>
        </row>
        <row r="42">
          <cell r="M42">
            <v>0</v>
          </cell>
          <cell r="P42">
            <v>569</v>
          </cell>
        </row>
        <row r="43">
          <cell r="M43">
            <v>7649</v>
          </cell>
          <cell r="P43">
            <v>4085</v>
          </cell>
        </row>
        <row r="44">
          <cell r="M44">
            <v>114</v>
          </cell>
          <cell r="P44">
            <v>193</v>
          </cell>
        </row>
        <row r="45">
          <cell r="M45">
            <v>2311</v>
          </cell>
          <cell r="P45">
            <v>0</v>
          </cell>
        </row>
        <row r="46">
          <cell r="M46">
            <v>-23242</v>
          </cell>
          <cell r="P46">
            <v>-23261</v>
          </cell>
        </row>
        <row r="47">
          <cell r="M47">
            <v>-22234</v>
          </cell>
          <cell r="P47">
            <v>-6330</v>
          </cell>
        </row>
        <row r="48">
          <cell r="M48">
            <v>4380</v>
          </cell>
          <cell r="P48">
            <v>2738548</v>
          </cell>
        </row>
        <row r="49">
          <cell r="M49">
            <v>5211</v>
          </cell>
          <cell r="P49">
            <v>11495</v>
          </cell>
        </row>
        <row r="50">
          <cell r="M50">
            <v>82215</v>
          </cell>
          <cell r="P50">
            <v>81771</v>
          </cell>
        </row>
        <row r="51">
          <cell r="M51">
            <v>41</v>
          </cell>
          <cell r="P51">
            <v>0</v>
          </cell>
        </row>
        <row r="52">
          <cell r="M52">
            <v>0</v>
          </cell>
          <cell r="P52">
            <v>0</v>
          </cell>
        </row>
        <row r="53">
          <cell r="M53">
            <v>7</v>
          </cell>
          <cell r="P53">
            <v>-2</v>
          </cell>
        </row>
        <row r="54">
          <cell r="M54">
            <v>30933</v>
          </cell>
          <cell r="P54">
            <v>27514</v>
          </cell>
        </row>
        <row r="55">
          <cell r="M55">
            <v>126066</v>
          </cell>
          <cell r="P55">
            <v>2870769</v>
          </cell>
        </row>
        <row r="56">
          <cell r="M56">
            <v>0</v>
          </cell>
          <cell r="P56">
            <v>0</v>
          </cell>
        </row>
        <row r="57">
          <cell r="M57">
            <v>0</v>
          </cell>
          <cell r="P57">
            <v>5</v>
          </cell>
        </row>
        <row r="58">
          <cell r="M58">
            <v>0</v>
          </cell>
          <cell r="P58">
            <v>0</v>
          </cell>
        </row>
        <row r="59">
          <cell r="M59">
            <v>0</v>
          </cell>
          <cell r="P59">
            <v>0</v>
          </cell>
        </row>
        <row r="60">
          <cell r="M60">
            <v>0</v>
          </cell>
          <cell r="P60">
            <v>0</v>
          </cell>
        </row>
        <row r="61">
          <cell r="M61">
            <v>0</v>
          </cell>
          <cell r="P61">
            <v>0</v>
          </cell>
        </row>
        <row r="62">
          <cell r="M62">
            <v>0</v>
          </cell>
          <cell r="P62">
            <v>0</v>
          </cell>
        </row>
        <row r="63">
          <cell r="M63">
            <v>0</v>
          </cell>
          <cell r="P63">
            <v>1</v>
          </cell>
        </row>
        <row r="64">
          <cell r="M64">
            <v>0</v>
          </cell>
          <cell r="P64">
            <v>0</v>
          </cell>
        </row>
        <row r="65">
          <cell r="M65">
            <v>7</v>
          </cell>
          <cell r="P65">
            <v>146</v>
          </cell>
        </row>
        <row r="66">
          <cell r="M66">
            <v>129</v>
          </cell>
          <cell r="P66">
            <v>84</v>
          </cell>
        </row>
        <row r="67">
          <cell r="M67">
            <v>0</v>
          </cell>
          <cell r="P67">
            <v>0</v>
          </cell>
        </row>
        <row r="68">
          <cell r="M68">
            <v>0</v>
          </cell>
          <cell r="P68">
            <v>0</v>
          </cell>
        </row>
        <row r="69">
          <cell r="M69">
            <v>0</v>
          </cell>
          <cell r="P69">
            <v>0</v>
          </cell>
        </row>
        <row r="70">
          <cell r="M70">
            <v>136</v>
          </cell>
          <cell r="P70">
            <v>236</v>
          </cell>
        </row>
        <row r="71">
          <cell r="M71">
            <v>0</v>
          </cell>
          <cell r="P71">
            <v>359</v>
          </cell>
        </row>
        <row r="72">
          <cell r="M72">
            <v>561</v>
          </cell>
          <cell r="P72">
            <v>2646</v>
          </cell>
        </row>
        <row r="73">
          <cell r="M73">
            <v>0</v>
          </cell>
          <cell r="P73">
            <v>0</v>
          </cell>
        </row>
        <row r="74">
          <cell r="M74">
            <v>86</v>
          </cell>
          <cell r="P74">
            <v>0</v>
          </cell>
        </row>
        <row r="75">
          <cell r="M75">
            <v>0</v>
          </cell>
          <cell r="P75">
            <v>0</v>
          </cell>
        </row>
        <row r="76">
          <cell r="M76">
            <v>-196</v>
          </cell>
          <cell r="P76">
            <v>0</v>
          </cell>
        </row>
        <row r="77">
          <cell r="M77">
            <v>-421</v>
          </cell>
          <cell r="P77">
            <v>0</v>
          </cell>
        </row>
        <row r="78">
          <cell r="M78">
            <v>1</v>
          </cell>
          <cell r="P78">
            <v>28</v>
          </cell>
        </row>
        <row r="79">
          <cell r="M79">
            <v>0</v>
          </cell>
          <cell r="P79">
            <v>0</v>
          </cell>
        </row>
        <row r="80">
          <cell r="M80">
            <v>749</v>
          </cell>
          <cell r="P80">
            <v>437</v>
          </cell>
        </row>
        <row r="81">
          <cell r="M81">
            <v>0</v>
          </cell>
          <cell r="P81">
            <v>0</v>
          </cell>
        </row>
        <row r="82">
          <cell r="M82">
            <v>0</v>
          </cell>
          <cell r="P82">
            <v>0</v>
          </cell>
        </row>
        <row r="83">
          <cell r="M83">
            <v>0</v>
          </cell>
          <cell r="P83">
            <v>0</v>
          </cell>
        </row>
        <row r="84">
          <cell r="M84">
            <v>980</v>
          </cell>
          <cell r="P84">
            <v>0</v>
          </cell>
        </row>
        <row r="85">
          <cell r="M85">
            <v>1760</v>
          </cell>
          <cell r="P85">
            <v>3470</v>
          </cell>
        </row>
        <row r="86">
          <cell r="M86">
            <v>127962</v>
          </cell>
          <cell r="P86">
            <v>2874475</v>
          </cell>
        </row>
        <row r="87">
          <cell r="M87">
            <v>141330179</v>
          </cell>
          <cell r="P87">
            <v>4220414</v>
          </cell>
        </row>
      </sheetData>
      <sheetData sheetId="1">
        <row r="1">
          <cell r="J1" t="str">
            <v>Final</v>
          </cell>
          <cell r="K1" t="str">
            <v>PY1</v>
          </cell>
        </row>
        <row r="3">
          <cell r="J3">
            <v>0</v>
          </cell>
          <cell r="K3">
            <v>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  <cell r="K7">
            <v>0</v>
          </cell>
        </row>
        <row r="8">
          <cell r="J8">
            <v>5453057</v>
          </cell>
          <cell r="K8">
            <v>405998</v>
          </cell>
        </row>
        <row r="9">
          <cell r="J9">
            <v>0</v>
          </cell>
          <cell r="K9">
            <v>0</v>
          </cell>
        </row>
        <row r="10">
          <cell r="J10">
            <v>5453057</v>
          </cell>
          <cell r="K10">
            <v>405998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5453057</v>
          </cell>
          <cell r="K15">
            <v>405998</v>
          </cell>
        </row>
        <row r="17">
          <cell r="J17">
            <v>192280</v>
          </cell>
          <cell r="K17">
            <v>174449</v>
          </cell>
        </row>
        <row r="18">
          <cell r="J18">
            <v>-13726</v>
          </cell>
          <cell r="K18">
            <v>-2214</v>
          </cell>
        </row>
        <row r="19">
          <cell r="J19">
            <v>178554</v>
          </cell>
          <cell r="K19">
            <v>172235</v>
          </cell>
        </row>
        <row r="20">
          <cell r="J20">
            <v>2389144</v>
          </cell>
          <cell r="K20">
            <v>1483609</v>
          </cell>
        </row>
        <row r="21">
          <cell r="J21">
            <v>-724061</v>
          </cell>
          <cell r="K21">
            <v>-736966</v>
          </cell>
        </row>
        <row r="22">
          <cell r="J22">
            <v>1665083</v>
          </cell>
          <cell r="K22">
            <v>746643</v>
          </cell>
        </row>
        <row r="23">
          <cell r="J23">
            <v>93630</v>
          </cell>
          <cell r="K23">
            <v>23117</v>
          </cell>
        </row>
        <row r="24">
          <cell r="J24">
            <v>0</v>
          </cell>
          <cell r="K24">
            <v>-2054</v>
          </cell>
        </row>
        <row r="25">
          <cell r="J25">
            <v>93630</v>
          </cell>
          <cell r="K25">
            <v>21063</v>
          </cell>
        </row>
        <row r="26">
          <cell r="J26">
            <v>1937267</v>
          </cell>
          <cell r="K26">
            <v>939941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209</v>
          </cell>
          <cell r="K31">
            <v>0</v>
          </cell>
        </row>
        <row r="32">
          <cell r="J32">
            <v>133811684</v>
          </cell>
          <cell r="K32">
            <v>0</v>
          </cell>
        </row>
        <row r="33">
          <cell r="J33">
            <v>133811893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133811893</v>
          </cell>
          <cell r="K37">
            <v>0</v>
          </cell>
        </row>
        <row r="39">
          <cell r="J39">
            <v>0</v>
          </cell>
          <cell r="K39">
            <v>359</v>
          </cell>
        </row>
        <row r="40">
          <cell r="J40">
            <v>561</v>
          </cell>
          <cell r="K40">
            <v>2646</v>
          </cell>
        </row>
        <row r="41">
          <cell r="J41">
            <v>0</v>
          </cell>
          <cell r="K41">
            <v>0</v>
          </cell>
        </row>
        <row r="42">
          <cell r="J42">
            <v>86</v>
          </cell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-196</v>
          </cell>
          <cell r="K44">
            <v>0</v>
          </cell>
        </row>
        <row r="45">
          <cell r="J45">
            <v>-421</v>
          </cell>
          <cell r="K45">
            <v>0</v>
          </cell>
        </row>
        <row r="46">
          <cell r="J46">
            <v>1</v>
          </cell>
          <cell r="K46">
            <v>28</v>
          </cell>
        </row>
        <row r="47">
          <cell r="J47">
            <v>0</v>
          </cell>
          <cell r="K47">
            <v>0</v>
          </cell>
        </row>
        <row r="48">
          <cell r="J48">
            <v>749</v>
          </cell>
          <cell r="K48">
            <v>437</v>
          </cell>
        </row>
        <row r="49">
          <cell r="J49">
            <v>0</v>
          </cell>
          <cell r="K49">
            <v>0</v>
          </cell>
        </row>
        <row r="50">
          <cell r="J50">
            <v>0</v>
          </cell>
          <cell r="K50">
            <v>0</v>
          </cell>
        </row>
        <row r="51">
          <cell r="J51">
            <v>0</v>
          </cell>
          <cell r="K51">
            <v>0</v>
          </cell>
        </row>
        <row r="52">
          <cell r="J52">
            <v>980</v>
          </cell>
          <cell r="K52">
            <v>0</v>
          </cell>
        </row>
        <row r="53">
          <cell r="J53">
            <v>1760</v>
          </cell>
          <cell r="K53">
            <v>3470</v>
          </cell>
        </row>
        <row r="54">
          <cell r="J54">
            <v>36568</v>
          </cell>
          <cell r="K54">
            <v>35233</v>
          </cell>
        </row>
        <row r="55">
          <cell r="J55">
            <v>2113</v>
          </cell>
          <cell r="K55">
            <v>954</v>
          </cell>
        </row>
        <row r="56">
          <cell r="J56">
            <v>0</v>
          </cell>
          <cell r="K56">
            <v>569</v>
          </cell>
        </row>
        <row r="57">
          <cell r="J57">
            <v>7649</v>
          </cell>
          <cell r="K57">
            <v>4085</v>
          </cell>
        </row>
        <row r="58">
          <cell r="J58">
            <v>114</v>
          </cell>
          <cell r="K58">
            <v>193</v>
          </cell>
        </row>
        <row r="59">
          <cell r="J59">
            <v>2311</v>
          </cell>
          <cell r="K59">
            <v>0</v>
          </cell>
        </row>
        <row r="60">
          <cell r="J60">
            <v>-23242</v>
          </cell>
          <cell r="K60">
            <v>-23261</v>
          </cell>
        </row>
        <row r="61">
          <cell r="J61">
            <v>-22234</v>
          </cell>
          <cell r="K61">
            <v>-6330</v>
          </cell>
        </row>
        <row r="62">
          <cell r="J62">
            <v>4380</v>
          </cell>
          <cell r="K62">
            <v>2738548</v>
          </cell>
        </row>
        <row r="63">
          <cell r="J63">
            <v>5211</v>
          </cell>
          <cell r="K63">
            <v>11495</v>
          </cell>
        </row>
        <row r="64">
          <cell r="J64">
            <v>82215</v>
          </cell>
          <cell r="K64">
            <v>81771</v>
          </cell>
        </row>
        <row r="65">
          <cell r="J65">
            <v>41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7</v>
          </cell>
          <cell r="K67">
            <v>-2</v>
          </cell>
        </row>
        <row r="68">
          <cell r="J68">
            <v>30933</v>
          </cell>
          <cell r="K68">
            <v>27514</v>
          </cell>
        </row>
        <row r="69">
          <cell r="J69">
            <v>126066</v>
          </cell>
          <cell r="K69">
            <v>2870769</v>
          </cell>
        </row>
        <row r="70">
          <cell r="J70">
            <v>0</v>
          </cell>
          <cell r="K70">
            <v>0</v>
          </cell>
        </row>
        <row r="71">
          <cell r="J71">
            <v>0</v>
          </cell>
          <cell r="K71">
            <v>5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0</v>
          </cell>
          <cell r="K75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1</v>
          </cell>
        </row>
        <row r="78">
          <cell r="J78">
            <v>0</v>
          </cell>
          <cell r="K78">
            <v>0</v>
          </cell>
        </row>
        <row r="79">
          <cell r="J79">
            <v>7</v>
          </cell>
          <cell r="K79">
            <v>146</v>
          </cell>
        </row>
        <row r="80">
          <cell r="J80">
            <v>129</v>
          </cell>
          <cell r="K80">
            <v>84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136</v>
          </cell>
          <cell r="K84">
            <v>236</v>
          </cell>
        </row>
        <row r="85">
          <cell r="J85">
            <v>127962</v>
          </cell>
          <cell r="K85">
            <v>2874475</v>
          </cell>
        </row>
        <row r="86">
          <cell r="J86">
            <v>141330179</v>
          </cell>
          <cell r="K86">
            <v>4220414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</sheetNames>
    <sheetDataSet>
      <sheetData sheetId="0">
        <row r="2">
          <cell r="F2" t="str">
            <v>Preliminary</v>
          </cell>
        </row>
        <row r="4">
          <cell r="F4">
            <v>-4004823</v>
          </cell>
        </row>
        <row r="5">
          <cell r="F5">
            <v>-4004823</v>
          </cell>
        </row>
        <row r="6">
          <cell r="F6">
            <v>-2718</v>
          </cell>
        </row>
        <row r="7">
          <cell r="F7">
            <v>-2718</v>
          </cell>
        </row>
        <row r="8">
          <cell r="F8">
            <v>-98374</v>
          </cell>
        </row>
        <row r="9">
          <cell r="F9">
            <v>-98374</v>
          </cell>
        </row>
        <row r="10">
          <cell r="F10">
            <v>-4105915</v>
          </cell>
        </row>
        <row r="12">
          <cell r="F12">
            <v>-160874</v>
          </cell>
        </row>
        <row r="13">
          <cell r="F13">
            <v>-133811684</v>
          </cell>
        </row>
        <row r="14">
          <cell r="F14">
            <v>-133972558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-133972558</v>
          </cell>
        </row>
        <row r="23">
          <cell r="F23">
            <v>-1622</v>
          </cell>
        </row>
        <row r="24">
          <cell r="F24">
            <v>-10939</v>
          </cell>
        </row>
        <row r="25">
          <cell r="F25">
            <v>-457996</v>
          </cell>
        </row>
        <row r="26">
          <cell r="F26">
            <v>-61</v>
          </cell>
        </row>
        <row r="27">
          <cell r="F27">
            <v>-470618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-1</v>
          </cell>
        </row>
        <row r="31">
          <cell r="F31">
            <v>0</v>
          </cell>
        </row>
        <row r="32">
          <cell r="F32">
            <v>-1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-1502</v>
          </cell>
        </row>
        <row r="36">
          <cell r="F36">
            <v>0</v>
          </cell>
        </row>
        <row r="37">
          <cell r="F37">
            <v>-1502</v>
          </cell>
        </row>
        <row r="38">
          <cell r="F38">
            <v>-472121</v>
          </cell>
        </row>
        <row r="40">
          <cell r="F40">
            <v>-166106</v>
          </cell>
        </row>
        <row r="41">
          <cell r="F41">
            <v>-284398</v>
          </cell>
        </row>
        <row r="42">
          <cell r="F42">
            <v>-41849</v>
          </cell>
        </row>
        <row r="43">
          <cell r="F43">
            <v>-226464</v>
          </cell>
        </row>
        <row r="44">
          <cell r="F44">
            <v>-17076</v>
          </cell>
        </row>
        <row r="45">
          <cell r="F45">
            <v>0</v>
          </cell>
        </row>
        <row r="46">
          <cell r="F46">
            <v>-238971</v>
          </cell>
        </row>
        <row r="47">
          <cell r="F47">
            <v>-974864</v>
          </cell>
        </row>
        <row r="48">
          <cell r="F48">
            <v>-491</v>
          </cell>
        </row>
        <row r="49">
          <cell r="F49">
            <v>-10570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-150</v>
          </cell>
        </row>
        <row r="56">
          <cell r="F56">
            <v>-11211</v>
          </cell>
        </row>
        <row r="57">
          <cell r="F57">
            <v>-2391</v>
          </cell>
        </row>
        <row r="58">
          <cell r="F58">
            <v>-31149</v>
          </cell>
        </row>
        <row r="59">
          <cell r="F59">
            <v>-44977</v>
          </cell>
        </row>
        <row r="60">
          <cell r="F60">
            <v>0</v>
          </cell>
        </row>
        <row r="61">
          <cell r="F61">
            <v>-17440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-2287</v>
          </cell>
        </row>
        <row r="65">
          <cell r="F65">
            <v>-98244</v>
          </cell>
        </row>
        <row r="66">
          <cell r="F66">
            <v>-1084319</v>
          </cell>
        </row>
        <row r="67">
          <cell r="F67">
            <v>-139634913</v>
          </cell>
        </row>
      </sheetData>
      <sheetData sheetId="1">
        <row r="1">
          <cell r="F1" t="str">
            <v>Preliminary</v>
          </cell>
        </row>
        <row r="3">
          <cell r="F3">
            <v>-4004823</v>
          </cell>
        </row>
        <row r="4">
          <cell r="F4">
            <v>-4004823</v>
          </cell>
        </row>
        <row r="5">
          <cell r="F5">
            <v>-2718</v>
          </cell>
        </row>
        <row r="6">
          <cell r="F6">
            <v>-2718</v>
          </cell>
        </row>
        <row r="7">
          <cell r="F7">
            <v>-98374</v>
          </cell>
        </row>
        <row r="8">
          <cell r="F8">
            <v>-98374</v>
          </cell>
        </row>
        <row r="9">
          <cell r="F9">
            <v>-4105915</v>
          </cell>
        </row>
        <row r="11">
          <cell r="F11">
            <v>-160874</v>
          </cell>
        </row>
        <row r="12">
          <cell r="F12">
            <v>-133811684</v>
          </cell>
        </row>
        <row r="13">
          <cell r="F13">
            <v>-133972558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-133972558</v>
          </cell>
        </row>
        <row r="22">
          <cell r="F22">
            <v>-1622</v>
          </cell>
        </row>
        <row r="23">
          <cell r="F23">
            <v>-10939</v>
          </cell>
        </row>
        <row r="24">
          <cell r="F24">
            <v>-457996</v>
          </cell>
        </row>
        <row r="25">
          <cell r="F25">
            <v>-61</v>
          </cell>
        </row>
        <row r="26">
          <cell r="F26">
            <v>-470618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-1</v>
          </cell>
        </row>
        <row r="30">
          <cell r="F30">
            <v>0</v>
          </cell>
        </row>
        <row r="31">
          <cell r="F31">
            <v>-1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-1502</v>
          </cell>
        </row>
        <row r="35">
          <cell r="F35">
            <v>0</v>
          </cell>
        </row>
        <row r="36">
          <cell r="F36">
            <v>-1502</v>
          </cell>
        </row>
        <row r="37">
          <cell r="F37">
            <v>-472121</v>
          </cell>
        </row>
        <row r="39">
          <cell r="F39">
            <v>-166106</v>
          </cell>
        </row>
        <row r="40">
          <cell r="F40">
            <v>-284398</v>
          </cell>
        </row>
        <row r="41">
          <cell r="F41">
            <v>-41849</v>
          </cell>
        </row>
        <row r="42">
          <cell r="F42">
            <v>-226464</v>
          </cell>
        </row>
        <row r="43">
          <cell r="F43">
            <v>-17076</v>
          </cell>
        </row>
        <row r="44">
          <cell r="F44">
            <v>0</v>
          </cell>
        </row>
        <row r="45">
          <cell r="F45">
            <v>-238971</v>
          </cell>
        </row>
        <row r="46">
          <cell r="F46">
            <v>-974864</v>
          </cell>
        </row>
        <row r="47">
          <cell r="F47">
            <v>-491</v>
          </cell>
        </row>
        <row r="48">
          <cell r="F48">
            <v>-10570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-150</v>
          </cell>
        </row>
        <row r="55">
          <cell r="F55">
            <v>-11211</v>
          </cell>
        </row>
        <row r="56">
          <cell r="F56">
            <v>-2391</v>
          </cell>
        </row>
        <row r="57">
          <cell r="F57">
            <v>-31149</v>
          </cell>
        </row>
        <row r="58">
          <cell r="F58">
            <v>-44977</v>
          </cell>
        </row>
        <row r="59">
          <cell r="F59">
            <v>0</v>
          </cell>
        </row>
        <row r="60">
          <cell r="F60">
            <v>-17440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-2287</v>
          </cell>
        </row>
        <row r="64">
          <cell r="F64">
            <v>-98244</v>
          </cell>
        </row>
        <row r="65">
          <cell r="F65">
            <v>-1084319</v>
          </cell>
        </row>
        <row r="66">
          <cell r="F66">
            <v>-139634913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4"/>
  <sheetViews>
    <sheetView tabSelected="1" view="pageBreakPreview" zoomScaleSheetLayoutView="100" workbookViewId="0" topLeftCell="A40">
      <selection activeCell="H17" sqref="H17"/>
    </sheetView>
  </sheetViews>
  <sheetFormatPr defaultColWidth="9.00390625" defaultRowHeight="12.75"/>
  <cols>
    <col min="1" max="1" width="63.75390625" style="4" customWidth="1"/>
    <col min="2" max="2" width="8.75390625" style="4" customWidth="1"/>
    <col min="3" max="4" width="15.125" style="4" hidden="1" customWidth="1"/>
    <col min="5" max="5" width="16.75390625" style="4" customWidth="1"/>
    <col min="6" max="7" width="13.75390625" style="4" hidden="1" customWidth="1"/>
    <col min="8" max="8" width="16.75390625" style="4" customWidth="1"/>
    <col min="9" max="16384" width="9.125" style="4" customWidth="1"/>
  </cols>
  <sheetData>
    <row r="1" spans="1:8" ht="12.75">
      <c r="A1" s="1"/>
      <c r="B1" s="1"/>
      <c r="C1" s="1"/>
      <c r="D1" s="2"/>
      <c r="E1" s="3"/>
      <c r="F1" s="1"/>
      <c r="G1" s="1"/>
      <c r="H1" s="3" t="s">
        <v>0</v>
      </c>
    </row>
    <row r="2" spans="1:8" ht="12.75">
      <c r="A2" s="1"/>
      <c r="B2" s="1"/>
      <c r="C2" s="1"/>
      <c r="D2" s="2"/>
      <c r="E2" s="3"/>
      <c r="F2" s="1"/>
      <c r="G2" s="1"/>
      <c r="H2" s="3" t="s">
        <v>1</v>
      </c>
    </row>
    <row r="3" spans="1:8" ht="12.75">
      <c r="A3" s="1"/>
      <c r="B3" s="1"/>
      <c r="C3" s="1"/>
      <c r="D3" s="2"/>
      <c r="E3" s="3"/>
      <c r="F3" s="1"/>
      <c r="G3" s="1"/>
      <c r="H3" s="3" t="s">
        <v>2</v>
      </c>
    </row>
    <row r="4" spans="1:8" ht="12.75">
      <c r="A4" s="1"/>
      <c r="B4" s="1"/>
      <c r="C4" s="1"/>
      <c r="D4" s="2"/>
      <c r="E4" s="3"/>
      <c r="F4" s="1"/>
      <c r="G4" s="1"/>
      <c r="H4" s="5" t="s">
        <v>3</v>
      </c>
    </row>
    <row r="5" spans="1:8" ht="12.75">
      <c r="A5" s="43" t="s">
        <v>195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197</v>
      </c>
      <c r="B6" s="43"/>
      <c r="C6" s="43"/>
      <c r="D6" s="43"/>
      <c r="E6" s="43"/>
      <c r="F6" s="43"/>
      <c r="G6" s="43"/>
      <c r="H6" s="43"/>
    </row>
    <row r="7" spans="1:8" ht="12.75">
      <c r="A7" s="1" t="s">
        <v>4</v>
      </c>
      <c r="B7" s="1" t="s">
        <v>5</v>
      </c>
      <c r="C7" s="6"/>
      <c r="D7" s="6"/>
      <c r="E7" s="6"/>
      <c r="F7" s="6"/>
      <c r="G7" s="6"/>
      <c r="H7" s="6"/>
    </row>
    <row r="8" spans="1:8" ht="12.75">
      <c r="A8" s="1" t="s">
        <v>6</v>
      </c>
      <c r="B8" s="1" t="s">
        <v>7</v>
      </c>
      <c r="C8" s="6"/>
      <c r="D8" s="6"/>
      <c r="E8" s="6"/>
      <c r="F8" s="6"/>
      <c r="G8" s="6"/>
      <c r="H8" s="6"/>
    </row>
    <row r="9" spans="1:8" ht="12.75">
      <c r="A9" s="1" t="s">
        <v>8</v>
      </c>
      <c r="B9" s="1" t="s">
        <v>9</v>
      </c>
      <c r="C9" s="6"/>
      <c r="D9" s="6"/>
      <c r="E9" s="6"/>
      <c r="F9" s="6"/>
      <c r="G9" s="6"/>
      <c r="H9" s="6"/>
    </row>
    <row r="10" spans="1:8" ht="12.75">
      <c r="A10" s="1" t="s">
        <v>10</v>
      </c>
      <c r="B10" s="1" t="s">
        <v>11</v>
      </c>
      <c r="C10" s="6"/>
      <c r="D10" s="6"/>
      <c r="E10" s="6"/>
      <c r="F10" s="6"/>
      <c r="G10" s="6"/>
      <c r="H10" s="6"/>
    </row>
    <row r="11" spans="1:8" ht="12.75">
      <c r="A11" s="1"/>
      <c r="B11" s="1" t="s">
        <v>12</v>
      </c>
      <c r="C11" s="6"/>
      <c r="D11" s="6"/>
      <c r="E11" s="6"/>
      <c r="F11" s="6"/>
      <c r="G11" s="6"/>
      <c r="H11" s="6"/>
    </row>
    <row r="12" spans="1:8" ht="13.5" customHeight="1" thickBot="1">
      <c r="A12" s="1"/>
      <c r="B12" s="7"/>
      <c r="C12" s="6"/>
      <c r="D12" s="6"/>
      <c r="E12" s="6"/>
      <c r="F12" s="6"/>
      <c r="G12" s="6"/>
      <c r="H12" s="2" t="s">
        <v>13</v>
      </c>
    </row>
    <row r="13" spans="1:8" ht="24" customHeight="1" thickBot="1" thickTop="1">
      <c r="A13" s="8" t="s">
        <v>14</v>
      </c>
      <c r="B13" s="8" t="s">
        <v>15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196</v>
      </c>
    </row>
    <row r="14" spans="1:8" ht="13.5" customHeight="1" thickTop="1">
      <c r="A14" s="10" t="s">
        <v>22</v>
      </c>
      <c r="B14" s="11" t="s">
        <v>23</v>
      </c>
      <c r="C14" s="12" t="s">
        <v>23</v>
      </c>
      <c r="D14" s="12" t="s">
        <v>23</v>
      </c>
      <c r="E14" s="12"/>
      <c r="F14" s="12" t="s">
        <v>23</v>
      </c>
      <c r="G14" s="12" t="s">
        <v>23</v>
      </c>
      <c r="H14" s="12"/>
    </row>
    <row r="15" spans="1:8" ht="13.5" customHeight="1">
      <c r="A15" s="10" t="s">
        <v>24</v>
      </c>
      <c r="B15" s="13" t="s">
        <v>25</v>
      </c>
      <c r="C15" s="12">
        <f aca="true" t="shared" si="0" ref="C15:H15">SUM(C17:C22)</f>
        <v>45156683</v>
      </c>
      <c r="D15" s="12">
        <f t="shared" si="0"/>
        <v>89492</v>
      </c>
      <c r="E15" s="14">
        <f t="shared" si="0"/>
        <v>45246175</v>
      </c>
      <c r="F15" s="14">
        <f t="shared" si="0"/>
        <v>36668228</v>
      </c>
      <c r="G15" s="14">
        <f t="shared" si="0"/>
        <v>1184455</v>
      </c>
      <c r="H15" s="14">
        <f t="shared" si="0"/>
        <v>37852683</v>
      </c>
    </row>
    <row r="16" spans="1:8" ht="13.5" customHeight="1">
      <c r="A16" s="15" t="s">
        <v>26</v>
      </c>
      <c r="B16" s="13"/>
      <c r="C16" s="38"/>
      <c r="D16" s="38"/>
      <c r="E16" s="14"/>
      <c r="F16" s="14"/>
      <c r="G16" s="14"/>
      <c r="H16" s="14"/>
    </row>
    <row r="17" spans="1:8" ht="12.75">
      <c r="A17" s="15" t="s">
        <v>27</v>
      </c>
      <c r="B17" s="16" t="s">
        <v>28</v>
      </c>
      <c r="C17" s="38">
        <v>43879367</v>
      </c>
      <c r="D17" s="38">
        <v>472</v>
      </c>
      <c r="E17" s="17">
        <f>C17+D17</f>
        <v>43879839</v>
      </c>
      <c r="F17" s="21">
        <f>'старая ф.3'!F17</f>
        <v>35146298</v>
      </c>
      <c r="G17" s="21">
        <f>'старая ф.3'!G17</f>
        <v>1125533</v>
      </c>
      <c r="H17" s="17">
        <f>F17+G17</f>
        <v>36271831</v>
      </c>
    </row>
    <row r="18" spans="1:8" ht="12.75">
      <c r="A18" s="15" t="s">
        <v>29</v>
      </c>
      <c r="B18" s="16" t="s">
        <v>30</v>
      </c>
      <c r="C18" s="38">
        <v>15087</v>
      </c>
      <c r="D18" s="38">
        <v>1339</v>
      </c>
      <c r="E18" s="17">
        <f>C18+D18</f>
        <v>16426</v>
      </c>
      <c r="F18" s="21">
        <f>'старая ф.3'!F16</f>
        <v>17357</v>
      </c>
      <c r="G18" s="21">
        <f>'старая ф.3'!G16</f>
        <v>1972</v>
      </c>
      <c r="H18" s="17">
        <f>F18+G18</f>
        <v>19329</v>
      </c>
    </row>
    <row r="19" spans="1:8" ht="12.75">
      <c r="A19" s="15" t="s">
        <v>31</v>
      </c>
      <c r="B19" s="16" t="s">
        <v>32</v>
      </c>
      <c r="C19" s="38">
        <v>434631</v>
      </c>
      <c r="D19" s="38"/>
      <c r="E19" s="17">
        <f>C19+D19</f>
        <v>434631</v>
      </c>
      <c r="F19" s="21">
        <f>'старая ф.3'!F18</f>
        <v>478593</v>
      </c>
      <c r="G19" s="17"/>
      <c r="H19" s="17">
        <f>F19+G19</f>
        <v>478593</v>
      </c>
    </row>
    <row r="20" spans="1:8" ht="12.75">
      <c r="A20" s="15" t="s">
        <v>33</v>
      </c>
      <c r="B20" s="16" t="s">
        <v>34</v>
      </c>
      <c r="C20" s="38"/>
      <c r="D20" s="38"/>
      <c r="E20" s="17"/>
      <c r="F20" s="17"/>
      <c r="G20" s="17"/>
      <c r="H20" s="17"/>
    </row>
    <row r="21" spans="1:8" ht="12.75">
      <c r="A21" s="15" t="s">
        <v>35</v>
      </c>
      <c r="B21" s="16" t="s">
        <v>36</v>
      </c>
      <c r="C21" s="38">
        <v>580642</v>
      </c>
      <c r="D21" s="38"/>
      <c r="E21" s="17">
        <f>C21+D21</f>
        <v>580642</v>
      </c>
      <c r="F21" s="17">
        <v>775191</v>
      </c>
      <c r="G21" s="17"/>
      <c r="H21" s="17">
        <f>F21+G21</f>
        <v>775191</v>
      </c>
    </row>
    <row r="22" spans="1:8" ht="12.75">
      <c r="A22" s="15" t="s">
        <v>37</v>
      </c>
      <c r="B22" s="16" t="s">
        <v>38</v>
      </c>
      <c r="C22" s="38">
        <v>246956</v>
      </c>
      <c r="D22" s="38">
        <v>87681</v>
      </c>
      <c r="E22" s="17">
        <f>C22+D22</f>
        <v>334637</v>
      </c>
      <c r="F22" s="21">
        <f>'старая ф.3'!F20-775191</f>
        <v>250789</v>
      </c>
      <c r="G22" s="21">
        <f>'старая ф.3'!G20</f>
        <v>56950</v>
      </c>
      <c r="H22" s="17">
        <f>F22+G22</f>
        <v>307739</v>
      </c>
    </row>
    <row r="23" spans="1:8" ht="13.5" customHeight="1">
      <c r="A23" s="10" t="s">
        <v>39</v>
      </c>
      <c r="B23" s="13" t="s">
        <v>40</v>
      </c>
      <c r="C23" s="12">
        <f aca="true" t="shared" si="1" ref="C23:H23">SUM(C25:C31)</f>
        <v>31491428</v>
      </c>
      <c r="D23" s="12">
        <f t="shared" si="1"/>
        <v>13703</v>
      </c>
      <c r="E23" s="14">
        <f t="shared" si="1"/>
        <v>31505131</v>
      </c>
      <c r="F23" s="14">
        <f t="shared" si="1"/>
        <v>24081323</v>
      </c>
      <c r="G23" s="14">
        <f t="shared" si="1"/>
        <v>1136176</v>
      </c>
      <c r="H23" s="14">
        <f t="shared" si="1"/>
        <v>25217499</v>
      </c>
    </row>
    <row r="24" spans="1:8" ht="13.5" customHeight="1">
      <c r="A24" s="15" t="s">
        <v>26</v>
      </c>
      <c r="B24" s="13"/>
      <c r="C24" s="12"/>
      <c r="D24" s="12"/>
      <c r="E24" s="14"/>
      <c r="F24" s="14"/>
      <c r="G24" s="14"/>
      <c r="H24" s="14"/>
    </row>
    <row r="25" spans="1:8" ht="12.75">
      <c r="A25" s="15" t="s">
        <v>41</v>
      </c>
      <c r="B25" s="16" t="s">
        <v>42</v>
      </c>
      <c r="C25" s="38">
        <v>15803372</v>
      </c>
      <c r="D25" s="38">
        <v>9557</v>
      </c>
      <c r="E25" s="17">
        <f>C25+D25</f>
        <v>15812929</v>
      </c>
      <c r="F25" s="21">
        <f>'старая ф.3'!F23</f>
        <v>12659137</v>
      </c>
      <c r="G25" s="21">
        <f>'старая ф.3'!G23</f>
        <v>1132371</v>
      </c>
      <c r="H25" s="17">
        <f>F25+G25</f>
        <v>13791508</v>
      </c>
    </row>
    <row r="26" spans="1:8" ht="12.75">
      <c r="A26" s="15" t="s">
        <v>43</v>
      </c>
      <c r="B26" s="16" t="s">
        <v>44</v>
      </c>
      <c r="C26" s="38">
        <v>2432551</v>
      </c>
      <c r="D26" s="38"/>
      <c r="E26" s="17">
        <f>C26+D26</f>
        <v>2432551</v>
      </c>
      <c r="F26" s="21">
        <f>'старая ф.3'!F24</f>
        <v>833498</v>
      </c>
      <c r="G26" s="17"/>
      <c r="H26" s="17">
        <f>F26+G26</f>
        <v>833498</v>
      </c>
    </row>
    <row r="27" spans="1:8" ht="12.75">
      <c r="A27" s="15" t="s">
        <v>45</v>
      </c>
      <c r="B27" s="16" t="s">
        <v>46</v>
      </c>
      <c r="C27" s="38">
        <v>4934580</v>
      </c>
      <c r="D27" s="38">
        <v>4146</v>
      </c>
      <c r="E27" s="17">
        <f>C27+D27</f>
        <v>4938726</v>
      </c>
      <c r="F27" s="21">
        <f>'старая ф.3'!F25</f>
        <v>4427757</v>
      </c>
      <c r="G27" s="21">
        <f>'старая ф.3'!G25</f>
        <v>3805</v>
      </c>
      <c r="H27" s="17">
        <f>F27+G27</f>
        <v>4431562</v>
      </c>
    </row>
    <row r="28" spans="1:8" ht="12.75">
      <c r="A28" s="15" t="s">
        <v>47</v>
      </c>
      <c r="B28" s="16" t="s">
        <v>48</v>
      </c>
      <c r="C28" s="38">
        <v>1343118</v>
      </c>
      <c r="D28" s="38"/>
      <c r="E28" s="17">
        <f>C28+D28</f>
        <v>1343118</v>
      </c>
      <c r="F28" s="21">
        <f>'старая ф.3'!F26</f>
        <v>1038056</v>
      </c>
      <c r="G28" s="17"/>
      <c r="H28" s="17">
        <f>F28+G28</f>
        <v>1038056</v>
      </c>
    </row>
    <row r="29" spans="1:8" ht="12.75">
      <c r="A29" s="15" t="s">
        <v>49</v>
      </c>
      <c r="B29" s="16" t="s">
        <v>50</v>
      </c>
      <c r="C29" s="38"/>
      <c r="D29" s="38"/>
      <c r="E29" s="17"/>
      <c r="F29" s="17"/>
      <c r="G29" s="17"/>
      <c r="H29" s="17"/>
    </row>
    <row r="30" spans="1:8" ht="12.75">
      <c r="A30" s="15" t="s">
        <v>51</v>
      </c>
      <c r="B30" s="16" t="s">
        <v>52</v>
      </c>
      <c r="C30" s="38">
        <v>4015319</v>
      </c>
      <c r="D30" s="38"/>
      <c r="E30" s="17">
        <f>C30+D30</f>
        <v>4015319</v>
      </c>
      <c r="F30" s="21">
        <f>'старая ф.3'!F27+'старая ф.3'!F28</f>
        <v>2905737</v>
      </c>
      <c r="G30" s="21"/>
      <c r="H30" s="17">
        <f>F30+G30</f>
        <v>2905737</v>
      </c>
    </row>
    <row r="31" spans="1:8" ht="12.75">
      <c r="A31" s="15" t="s">
        <v>53</v>
      </c>
      <c r="B31" s="16" t="s">
        <v>54</v>
      </c>
      <c r="C31" s="38">
        <v>2962488</v>
      </c>
      <c r="D31" s="38"/>
      <c r="E31" s="17">
        <f>C31+D31</f>
        <v>2962488</v>
      </c>
      <c r="F31" s="17">
        <f>'старая ф.3'!F29</f>
        <v>2217138</v>
      </c>
      <c r="G31" s="17"/>
      <c r="H31" s="17">
        <f>F31+G31</f>
        <v>2217138</v>
      </c>
    </row>
    <row r="32" spans="1:8" ht="22.5">
      <c r="A32" s="18" t="s">
        <v>55</v>
      </c>
      <c r="B32" s="13" t="s">
        <v>56</v>
      </c>
      <c r="C32" s="12">
        <f>C15-C23</f>
        <v>13665255</v>
      </c>
      <c r="D32" s="12">
        <f>D15-D23</f>
        <v>75789</v>
      </c>
      <c r="E32" s="14">
        <f>E15-E23</f>
        <v>13741044</v>
      </c>
      <c r="F32" s="14">
        <f>F15-F23-0.5</f>
        <v>12586904.5</v>
      </c>
      <c r="G32" s="14">
        <f>G15-G23</f>
        <v>48279</v>
      </c>
      <c r="H32" s="14">
        <f>H15-H23</f>
        <v>12635184</v>
      </c>
    </row>
    <row r="33" spans="1:8" ht="13.5" customHeight="1">
      <c r="A33" s="10" t="s">
        <v>57</v>
      </c>
      <c r="B33" s="13" t="s">
        <v>23</v>
      </c>
      <c r="C33" s="12" t="s">
        <v>23</v>
      </c>
      <c r="D33" s="12" t="s">
        <v>23</v>
      </c>
      <c r="E33" s="14"/>
      <c r="F33" s="14" t="s">
        <v>23</v>
      </c>
      <c r="G33" s="14" t="s">
        <v>23</v>
      </c>
      <c r="H33" s="14"/>
    </row>
    <row r="34" spans="1:8" ht="13.5" customHeight="1">
      <c r="A34" s="10" t="s">
        <v>58</v>
      </c>
      <c r="B34" s="13" t="s">
        <v>59</v>
      </c>
      <c r="C34" s="12">
        <f>SUM(C36:C46)</f>
        <v>10200451</v>
      </c>
      <c r="D34" s="12">
        <f>SUM(D36:D46)</f>
        <v>1613</v>
      </c>
      <c r="E34" s="14">
        <f>SUM(E36:E46)</f>
        <v>10202064</v>
      </c>
      <c r="F34" s="14">
        <f>SUM(F36:F46)+0.5</f>
        <v>11404289.5</v>
      </c>
      <c r="G34" s="14">
        <f>SUM(G36:G46)</f>
        <v>920</v>
      </c>
      <c r="H34" s="14">
        <f>SUM(H36:H46)</f>
        <v>11405209</v>
      </c>
    </row>
    <row r="35" spans="1:8" ht="13.5" customHeight="1">
      <c r="A35" s="15" t="s">
        <v>26</v>
      </c>
      <c r="B35" s="13"/>
      <c r="C35" s="12"/>
      <c r="D35" s="12"/>
      <c r="E35" s="14"/>
      <c r="F35" s="14"/>
      <c r="G35" s="14"/>
      <c r="H35" s="14"/>
    </row>
    <row r="36" spans="1:8" ht="12.75">
      <c r="A36" s="15" t="s">
        <v>60</v>
      </c>
      <c r="B36" s="16" t="s">
        <v>61</v>
      </c>
      <c r="C36" s="38">
        <v>51055</v>
      </c>
      <c r="D36" s="38">
        <v>1613</v>
      </c>
      <c r="E36" s="17">
        <f>C36+D36</f>
        <v>52668</v>
      </c>
      <c r="F36" s="17">
        <f>'старая ф.3'!F34</f>
        <v>25993</v>
      </c>
      <c r="G36" s="17">
        <f>'старая ф.3'!G34</f>
        <v>920</v>
      </c>
      <c r="H36" s="17">
        <f>F36+G36</f>
        <v>26913</v>
      </c>
    </row>
    <row r="37" spans="1:8" ht="12.75">
      <c r="A37" s="15" t="s">
        <v>62</v>
      </c>
      <c r="B37" s="16" t="s">
        <v>63</v>
      </c>
      <c r="C37" s="39"/>
      <c r="D37" s="39"/>
      <c r="E37" s="17"/>
      <c r="F37" s="17"/>
      <c r="G37" s="17"/>
      <c r="H37" s="17"/>
    </row>
    <row r="38" spans="1:8" ht="12.75">
      <c r="A38" s="15" t="s">
        <v>64</v>
      </c>
      <c r="B38" s="16" t="s">
        <v>65</v>
      </c>
      <c r="C38" s="39"/>
      <c r="D38" s="39"/>
      <c r="E38" s="17"/>
      <c r="F38" s="17"/>
      <c r="G38" s="17"/>
      <c r="H38" s="17"/>
    </row>
    <row r="39" spans="1:8" ht="22.5">
      <c r="A39" s="19" t="s">
        <v>66</v>
      </c>
      <c r="B39" s="16" t="s">
        <v>67</v>
      </c>
      <c r="C39" s="39"/>
      <c r="D39" s="39"/>
      <c r="E39" s="17"/>
      <c r="F39" s="17"/>
      <c r="G39" s="17"/>
      <c r="H39" s="17"/>
    </row>
    <row r="40" spans="1:8" ht="12.75">
      <c r="A40" s="19" t="s">
        <v>68</v>
      </c>
      <c r="B40" s="16" t="s">
        <v>69</v>
      </c>
      <c r="C40" s="39"/>
      <c r="D40" s="39"/>
      <c r="E40" s="17"/>
      <c r="F40" s="17"/>
      <c r="G40" s="17"/>
      <c r="H40" s="17"/>
    </row>
    <row r="41" spans="1:8" ht="12.75">
      <c r="A41" s="19" t="s">
        <v>70</v>
      </c>
      <c r="B41" s="16" t="s">
        <v>71</v>
      </c>
      <c r="C41" s="39"/>
      <c r="D41" s="39"/>
      <c r="E41" s="17"/>
      <c r="F41" s="17"/>
      <c r="G41" s="17"/>
      <c r="H41" s="17"/>
    </row>
    <row r="42" spans="1:8" ht="12.75">
      <c r="A42" s="15" t="s">
        <v>72</v>
      </c>
      <c r="B42" s="16" t="s">
        <v>73</v>
      </c>
      <c r="C42" s="39"/>
      <c r="D42" s="39"/>
      <c r="E42" s="17"/>
      <c r="F42" s="17"/>
      <c r="G42" s="17"/>
      <c r="H42" s="17"/>
    </row>
    <row r="43" spans="1:8" ht="12.75">
      <c r="A43" s="15" t="s">
        <v>74</v>
      </c>
      <c r="B43" s="16" t="s">
        <v>75</v>
      </c>
      <c r="C43" s="39"/>
      <c r="D43" s="39"/>
      <c r="E43" s="17"/>
      <c r="F43" s="17"/>
      <c r="G43" s="17"/>
      <c r="H43" s="17"/>
    </row>
    <row r="44" spans="1:8" ht="12.75">
      <c r="A44" s="15" t="s">
        <v>76</v>
      </c>
      <c r="B44" s="16" t="s">
        <v>77</v>
      </c>
      <c r="C44" s="39"/>
      <c r="D44" s="39"/>
      <c r="E44" s="17"/>
      <c r="F44" s="17"/>
      <c r="G44" s="17"/>
      <c r="H44" s="17"/>
    </row>
    <row r="45" spans="1:8" ht="12.75">
      <c r="A45" s="15" t="s">
        <v>35</v>
      </c>
      <c r="B45" s="16" t="s">
        <v>78</v>
      </c>
      <c r="C45" s="39"/>
      <c r="D45" s="39"/>
      <c r="E45" s="17"/>
      <c r="F45" s="17"/>
      <c r="G45" s="17"/>
      <c r="H45" s="17"/>
    </row>
    <row r="46" spans="1:8" ht="12.75">
      <c r="A46" s="15" t="s">
        <v>37</v>
      </c>
      <c r="B46" s="16" t="s">
        <v>79</v>
      </c>
      <c r="C46" s="38">
        <v>10149396</v>
      </c>
      <c r="D46" s="39"/>
      <c r="E46" s="17">
        <f>C46+D46</f>
        <v>10149396</v>
      </c>
      <c r="F46" s="17">
        <f>'старая ф.3'!F40</f>
        <v>11378296</v>
      </c>
      <c r="G46" s="17"/>
      <c r="H46" s="17">
        <f>F46+G46</f>
        <v>11378296</v>
      </c>
    </row>
    <row r="47" spans="1:8" ht="13.5" customHeight="1">
      <c r="A47" s="10" t="s">
        <v>80</v>
      </c>
      <c r="B47" s="13" t="s">
        <v>81</v>
      </c>
      <c r="C47" s="12">
        <f aca="true" t="shared" si="2" ref="C47:H47">SUM(C49:C59)</f>
        <v>29241253</v>
      </c>
      <c r="D47" s="12">
        <f t="shared" si="2"/>
        <v>77402</v>
      </c>
      <c r="E47" s="14">
        <f t="shared" si="2"/>
        <v>29318655</v>
      </c>
      <c r="F47" s="14">
        <f t="shared" si="2"/>
        <v>24198669</v>
      </c>
      <c r="G47" s="14">
        <f t="shared" si="2"/>
        <v>49199</v>
      </c>
      <c r="H47" s="14">
        <f t="shared" si="2"/>
        <v>24247868</v>
      </c>
    </row>
    <row r="48" spans="1:8" ht="13.5" customHeight="1">
      <c r="A48" s="15" t="s">
        <v>26</v>
      </c>
      <c r="B48" s="13"/>
      <c r="C48" s="12"/>
      <c r="D48" s="12"/>
      <c r="E48" s="14"/>
      <c r="F48" s="14"/>
      <c r="G48" s="14"/>
      <c r="H48" s="14"/>
    </row>
    <row r="49" spans="1:8" ht="12.75">
      <c r="A49" s="15" t="s">
        <v>82</v>
      </c>
      <c r="B49" s="16" t="s">
        <v>83</v>
      </c>
      <c r="C49" s="38">
        <v>18381764</v>
      </c>
      <c r="D49" s="38">
        <v>59009</v>
      </c>
      <c r="E49" s="17">
        <f>C49+D49</f>
        <v>18440773</v>
      </c>
      <c r="F49" s="17">
        <f>'старая ф.3'!F42</f>
        <v>12630667</v>
      </c>
      <c r="G49" s="17">
        <f>'старая ф.3'!G42</f>
        <v>49199</v>
      </c>
      <c r="H49" s="17">
        <f>F49+G49</f>
        <v>12679866</v>
      </c>
    </row>
    <row r="50" spans="1:8" ht="12.75">
      <c r="A50" s="15" t="s">
        <v>84</v>
      </c>
      <c r="B50" s="16" t="s">
        <v>85</v>
      </c>
      <c r="C50" s="38">
        <v>86512</v>
      </c>
      <c r="D50" s="38">
        <v>18393</v>
      </c>
      <c r="E50" s="17">
        <f>C50+D50</f>
        <v>104905</v>
      </c>
      <c r="F50" s="17">
        <f>'старая ф.3'!F43</f>
        <v>62377</v>
      </c>
      <c r="G50" s="17"/>
      <c r="H50" s="17">
        <f>F50+G50</f>
        <v>62377</v>
      </c>
    </row>
    <row r="51" spans="1:8" ht="12.75">
      <c r="A51" s="15" t="s">
        <v>86</v>
      </c>
      <c r="B51" s="16" t="s">
        <v>87</v>
      </c>
      <c r="C51" s="39"/>
      <c r="D51" s="39"/>
      <c r="E51" s="17"/>
      <c r="F51" s="17"/>
      <c r="G51" s="17"/>
      <c r="H51" s="17"/>
    </row>
    <row r="52" spans="1:8" ht="22.5">
      <c r="A52" s="19" t="s">
        <v>88</v>
      </c>
      <c r="B52" s="16" t="s">
        <v>89</v>
      </c>
      <c r="C52" s="39"/>
      <c r="D52" s="39"/>
      <c r="E52" s="17"/>
      <c r="F52" s="17"/>
      <c r="G52" s="17"/>
      <c r="H52" s="17"/>
    </row>
    <row r="53" spans="1:8" ht="12.75">
      <c r="A53" s="19" t="s">
        <v>90</v>
      </c>
      <c r="B53" s="16" t="s">
        <v>91</v>
      </c>
      <c r="C53" s="39"/>
      <c r="D53" s="39"/>
      <c r="E53" s="17"/>
      <c r="F53" s="17"/>
      <c r="G53" s="17"/>
      <c r="H53" s="17"/>
    </row>
    <row r="54" spans="1:8" ht="12.75">
      <c r="A54" s="19" t="s">
        <v>92</v>
      </c>
      <c r="B54" s="16" t="s">
        <v>93</v>
      </c>
      <c r="C54" s="39"/>
      <c r="D54" s="39"/>
      <c r="E54" s="17"/>
      <c r="F54" s="17"/>
      <c r="G54" s="17"/>
      <c r="H54" s="17"/>
    </row>
    <row r="55" spans="1:8" ht="12.75">
      <c r="A55" s="15" t="s">
        <v>94</v>
      </c>
      <c r="B55" s="16" t="s">
        <v>95</v>
      </c>
      <c r="C55" s="39"/>
      <c r="D55" s="39"/>
      <c r="E55" s="17"/>
      <c r="F55" s="17"/>
      <c r="G55" s="17"/>
      <c r="H55" s="17"/>
    </row>
    <row r="56" spans="1:8" ht="12.75">
      <c r="A56" s="15" t="s">
        <v>96</v>
      </c>
      <c r="B56" s="16" t="s">
        <v>97</v>
      </c>
      <c r="C56" s="39"/>
      <c r="D56" s="39"/>
      <c r="E56" s="17"/>
      <c r="F56" s="17"/>
      <c r="G56" s="17"/>
      <c r="H56" s="17"/>
    </row>
    <row r="57" spans="1:8" ht="12.75">
      <c r="A57" s="15" t="s">
        <v>74</v>
      </c>
      <c r="B57" s="16" t="s">
        <v>98</v>
      </c>
      <c r="C57" s="39"/>
      <c r="D57" s="39"/>
      <c r="E57" s="17"/>
      <c r="F57" s="17"/>
      <c r="G57" s="17"/>
      <c r="H57" s="17"/>
    </row>
    <row r="58" spans="1:8" ht="12.75">
      <c r="A58" s="15" t="s">
        <v>99</v>
      </c>
      <c r="B58" s="16" t="s">
        <v>100</v>
      </c>
      <c r="C58" s="38"/>
      <c r="D58" s="39"/>
      <c r="E58" s="17"/>
      <c r="F58" s="17"/>
      <c r="G58" s="17"/>
      <c r="H58" s="17"/>
    </row>
    <row r="59" spans="1:8" ht="12.75">
      <c r="A59" s="15" t="s">
        <v>53</v>
      </c>
      <c r="B59" s="16" t="s">
        <v>101</v>
      </c>
      <c r="C59" s="38">
        <v>10772977</v>
      </c>
      <c r="D59" s="39"/>
      <c r="E59" s="17">
        <f>C59+D59</f>
        <v>10772977</v>
      </c>
      <c r="F59" s="17">
        <f>'старая ф.3'!F48</f>
        <v>11505625</v>
      </c>
      <c r="G59" s="17"/>
      <c r="H59" s="17">
        <f>F59+G59</f>
        <v>11505625</v>
      </c>
    </row>
    <row r="60" spans="1:8" ht="22.5">
      <c r="A60" s="18" t="s">
        <v>102</v>
      </c>
      <c r="B60" s="13" t="s">
        <v>103</v>
      </c>
      <c r="C60" s="12">
        <f aca="true" t="shared" si="3" ref="C60:H60">C34-C47</f>
        <v>-19040802</v>
      </c>
      <c r="D60" s="12">
        <f t="shared" si="3"/>
        <v>-75789</v>
      </c>
      <c r="E60" s="14">
        <f t="shared" si="3"/>
        <v>-19116591</v>
      </c>
      <c r="F60" s="14">
        <f t="shared" si="3"/>
        <v>-12794379.5</v>
      </c>
      <c r="G60" s="14">
        <f t="shared" si="3"/>
        <v>-48279</v>
      </c>
      <c r="H60" s="14">
        <f t="shared" si="3"/>
        <v>-12842659</v>
      </c>
    </row>
    <row r="61" spans="1:8" ht="13.5" customHeight="1">
      <c r="A61" s="10" t="s">
        <v>104</v>
      </c>
      <c r="B61" s="13" t="s">
        <v>23</v>
      </c>
      <c r="C61" s="12" t="s">
        <v>23</v>
      </c>
      <c r="D61" s="12" t="s">
        <v>23</v>
      </c>
      <c r="E61" s="14"/>
      <c r="F61" s="14" t="s">
        <v>23</v>
      </c>
      <c r="G61" s="14" t="s">
        <v>23</v>
      </c>
      <c r="H61" s="14"/>
    </row>
    <row r="62" spans="1:8" ht="13.5" customHeight="1">
      <c r="A62" s="10" t="s">
        <v>105</v>
      </c>
      <c r="B62" s="13" t="s">
        <v>106</v>
      </c>
      <c r="C62" s="12">
        <f>SUM(C64:C67)</f>
        <v>24493891</v>
      </c>
      <c r="D62" s="12"/>
      <c r="E62" s="14">
        <f>SUM(E64:E67)</f>
        <v>24493891</v>
      </c>
      <c r="F62" s="14">
        <f>SUM(F64:F67)</f>
        <v>2081050</v>
      </c>
      <c r="G62" s="14"/>
      <c r="H62" s="14">
        <f>SUM(H64:H67)</f>
        <v>2081050</v>
      </c>
    </row>
    <row r="63" spans="1:8" ht="13.5" customHeight="1">
      <c r="A63" s="15" t="s">
        <v>26</v>
      </c>
      <c r="B63" s="13"/>
      <c r="C63" s="12"/>
      <c r="D63" s="12"/>
      <c r="E63" s="14"/>
      <c r="F63" s="14"/>
      <c r="G63" s="14"/>
      <c r="H63" s="14"/>
    </row>
    <row r="64" spans="1:8" ht="12.75">
      <c r="A64" s="15" t="s">
        <v>107</v>
      </c>
      <c r="B64" s="16" t="s">
        <v>108</v>
      </c>
      <c r="C64" s="38">
        <v>600000</v>
      </c>
      <c r="D64" s="39"/>
      <c r="E64" s="17">
        <f>C64+D64</f>
        <v>600000</v>
      </c>
      <c r="F64" s="17"/>
      <c r="G64" s="17"/>
      <c r="H64" s="17"/>
    </row>
    <row r="65" spans="1:8" ht="12.75">
      <c r="A65" s="15" t="s">
        <v>109</v>
      </c>
      <c r="B65" s="16" t="s">
        <v>110</v>
      </c>
      <c r="C65" s="38">
        <v>23893891</v>
      </c>
      <c r="D65" s="39"/>
      <c r="E65" s="17">
        <f>C65+D65</f>
        <v>23893891</v>
      </c>
      <c r="F65" s="17">
        <f>'старая ф.3'!F53</f>
        <v>2081050</v>
      </c>
      <c r="G65" s="17"/>
      <c r="H65" s="17">
        <f>F65+G65</f>
        <v>2081050</v>
      </c>
    </row>
    <row r="66" spans="1:8" ht="12.75">
      <c r="A66" s="15" t="s">
        <v>35</v>
      </c>
      <c r="B66" s="16" t="s">
        <v>111</v>
      </c>
      <c r="C66" s="39"/>
      <c r="D66" s="39"/>
      <c r="E66" s="17"/>
      <c r="F66" s="17"/>
      <c r="G66" s="17"/>
      <c r="H66" s="17"/>
    </row>
    <row r="67" spans="1:8" ht="12.75">
      <c r="A67" s="15" t="s">
        <v>37</v>
      </c>
      <c r="B67" s="16" t="s">
        <v>112</v>
      </c>
      <c r="C67" s="39"/>
      <c r="D67" s="39"/>
      <c r="E67" s="17"/>
      <c r="F67" s="17"/>
      <c r="G67" s="17"/>
      <c r="H67" s="17"/>
    </row>
    <row r="68" spans="1:8" ht="13.5" customHeight="1">
      <c r="A68" s="10" t="s">
        <v>113</v>
      </c>
      <c r="B68" s="13" t="s">
        <v>114</v>
      </c>
      <c r="C68" s="12">
        <f>SUM(C70:C74)</f>
        <v>16592448</v>
      </c>
      <c r="D68" s="12"/>
      <c r="E68" s="14">
        <f>SUM(E70:E74)</f>
        <v>16592448</v>
      </c>
      <c r="F68" s="14">
        <f>SUM(F70:F74)</f>
        <v>3506520</v>
      </c>
      <c r="G68" s="14"/>
      <c r="H68" s="14">
        <f>SUM(H70:H74)</f>
        <v>3506520</v>
      </c>
    </row>
    <row r="69" spans="1:8" ht="13.5" customHeight="1">
      <c r="A69" s="15" t="s">
        <v>26</v>
      </c>
      <c r="B69" s="13"/>
      <c r="C69" s="12"/>
      <c r="D69" s="12"/>
      <c r="E69" s="14"/>
      <c r="F69" s="14"/>
      <c r="G69" s="14"/>
      <c r="H69" s="14"/>
    </row>
    <row r="70" spans="1:8" ht="12.75">
      <c r="A70" s="15" t="s">
        <v>115</v>
      </c>
      <c r="B70" s="16" t="s">
        <v>116</v>
      </c>
      <c r="C70" s="38">
        <v>15723045</v>
      </c>
      <c r="D70" s="39"/>
      <c r="E70" s="17">
        <f>C70+D70</f>
        <v>15723045</v>
      </c>
      <c r="F70" s="17">
        <f>'старая ф.3'!F57</f>
        <v>3506520</v>
      </c>
      <c r="G70" s="17"/>
      <c r="H70" s="17">
        <f>F70+G70</f>
        <v>3506520</v>
      </c>
    </row>
    <row r="71" spans="1:8" ht="12.75">
      <c r="A71" s="15" t="s">
        <v>47</v>
      </c>
      <c r="B71" s="16" t="s">
        <v>117</v>
      </c>
      <c r="C71" s="38"/>
      <c r="D71" s="39"/>
      <c r="E71" s="17"/>
      <c r="F71" s="17"/>
      <c r="G71" s="17"/>
      <c r="H71" s="17"/>
    </row>
    <row r="72" spans="1:8" ht="12.75">
      <c r="A72" s="15" t="s">
        <v>118</v>
      </c>
      <c r="B72" s="16" t="s">
        <v>119</v>
      </c>
      <c r="C72" s="38">
        <v>869403</v>
      </c>
      <c r="D72" s="39"/>
      <c r="E72" s="17">
        <f>C72+D72</f>
        <v>869403</v>
      </c>
      <c r="F72" s="17"/>
      <c r="G72" s="17"/>
      <c r="H72" s="17"/>
    </row>
    <row r="73" spans="1:8" ht="12.75">
      <c r="A73" s="15" t="s">
        <v>120</v>
      </c>
      <c r="B73" s="16" t="s">
        <v>121</v>
      </c>
      <c r="C73" s="39"/>
      <c r="D73" s="39"/>
      <c r="E73" s="17"/>
      <c r="F73" s="17"/>
      <c r="G73" s="17"/>
      <c r="H73" s="17"/>
    </row>
    <row r="74" spans="1:8" ht="12.75">
      <c r="A74" s="15" t="s">
        <v>122</v>
      </c>
      <c r="B74" s="16" t="s">
        <v>123</v>
      </c>
      <c r="C74" s="39"/>
      <c r="D74" s="39"/>
      <c r="E74" s="17"/>
      <c r="F74" s="17"/>
      <c r="G74" s="17"/>
      <c r="H74" s="17"/>
    </row>
    <row r="75" spans="1:8" ht="22.5">
      <c r="A75" s="18" t="s">
        <v>124</v>
      </c>
      <c r="B75" s="13" t="s">
        <v>125</v>
      </c>
      <c r="C75" s="12">
        <f>C62-C68</f>
        <v>7901443</v>
      </c>
      <c r="D75" s="12"/>
      <c r="E75" s="14">
        <f>E62-E68</f>
        <v>7901443</v>
      </c>
      <c r="F75" s="14">
        <f>F62-F68-0.5</f>
        <v>-1425470.5</v>
      </c>
      <c r="G75" s="14"/>
      <c r="H75" s="14">
        <f>H62-H68</f>
        <v>-1425470</v>
      </c>
    </row>
    <row r="76" spans="1:8" ht="12.75">
      <c r="A76" s="18" t="s">
        <v>126</v>
      </c>
      <c r="B76" s="13" t="s">
        <v>127</v>
      </c>
      <c r="C76" s="42">
        <v>-43140</v>
      </c>
      <c r="D76" s="12"/>
      <c r="E76" s="14">
        <f>C76+D76</f>
        <v>-43140</v>
      </c>
      <c r="F76" s="42">
        <v>7360</v>
      </c>
      <c r="G76" s="14"/>
      <c r="H76" s="14">
        <f>F76+G76</f>
        <v>7360</v>
      </c>
    </row>
    <row r="77" spans="1:8" ht="22.5">
      <c r="A77" s="18" t="s">
        <v>128</v>
      </c>
      <c r="B77" s="13" t="s">
        <v>129</v>
      </c>
      <c r="C77" s="12">
        <f>C32+C60+C75</f>
        <v>2525896</v>
      </c>
      <c r="D77" s="12"/>
      <c r="E77" s="14">
        <f>E32+E60+E75</f>
        <v>2525896</v>
      </c>
      <c r="F77" s="14">
        <f>F32+F60+F75</f>
        <v>-1632945.5</v>
      </c>
      <c r="G77" s="14"/>
      <c r="H77" s="14">
        <f>H32+H60+H75</f>
        <v>-1632945</v>
      </c>
    </row>
    <row r="78" spans="1:8" ht="13.5" customHeight="1">
      <c r="A78" s="10" t="s">
        <v>130</v>
      </c>
      <c r="B78" s="13" t="s">
        <v>131</v>
      </c>
      <c r="C78" s="31">
        <v>5375640</v>
      </c>
      <c r="D78" s="12"/>
      <c r="E78" s="14">
        <f>C78+D78</f>
        <v>5375640</v>
      </c>
      <c r="F78" s="32">
        <v>7213933</v>
      </c>
      <c r="G78" s="14"/>
      <c r="H78" s="14">
        <f>F78+G78</f>
        <v>7213933</v>
      </c>
    </row>
    <row r="79" spans="1:8" ht="13.5" customHeight="1">
      <c r="A79" s="10" t="s">
        <v>132</v>
      </c>
      <c r="B79" s="13" t="s">
        <v>133</v>
      </c>
      <c r="C79" s="12">
        <f>C77+C78</f>
        <v>7901536</v>
      </c>
      <c r="D79" s="12"/>
      <c r="E79" s="14">
        <f>E77+E78</f>
        <v>7901536</v>
      </c>
      <c r="F79" s="14">
        <f>F77+F78</f>
        <v>5580987.5</v>
      </c>
      <c r="G79" s="14"/>
      <c r="H79" s="14">
        <f>H77+H78</f>
        <v>5580988</v>
      </c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20" t="s">
        <v>193</v>
      </c>
      <c r="B81" s="20"/>
      <c r="C81" s="20"/>
      <c r="D81" s="7"/>
      <c r="E81" s="20" t="s">
        <v>194</v>
      </c>
      <c r="F81" s="20"/>
      <c r="G81" s="20"/>
      <c r="H81" s="20"/>
    </row>
    <row r="82" spans="1:8" ht="12.75">
      <c r="A82" s="20"/>
      <c r="B82" s="20"/>
      <c r="C82" s="20"/>
      <c r="D82" s="7"/>
      <c r="E82" s="20"/>
      <c r="F82" s="20"/>
      <c r="G82" s="20"/>
      <c r="H82" s="20"/>
    </row>
    <row r="83" spans="1:8" ht="12.75">
      <c r="A83" s="20" t="s">
        <v>134</v>
      </c>
      <c r="B83" s="20"/>
      <c r="C83" s="20"/>
      <c r="D83" s="7"/>
      <c r="E83" s="20" t="s">
        <v>135</v>
      </c>
      <c r="F83" s="20"/>
      <c r="G83" s="20"/>
      <c r="H83" s="20"/>
    </row>
    <row r="84" spans="1:8" ht="12.75">
      <c r="A84" s="20"/>
      <c r="B84" s="20"/>
      <c r="C84" s="20"/>
      <c r="D84" s="20"/>
      <c r="E84" s="20"/>
      <c r="F84" s="20"/>
      <c r="G84" s="20"/>
      <c r="H84" s="20"/>
    </row>
  </sheetData>
  <mergeCells count="2">
    <mergeCell ref="A5:H5"/>
    <mergeCell ref="A6:H6"/>
  </mergeCells>
  <printOptions/>
  <pageMargins left="0.4166666666666667" right="0.4166666666666667" top="0.5555555555555556" bottom="0.5555555555555556" header="0.5" footer="0.5"/>
  <pageSetup horizontalDpi="300" verticalDpi="300" orientation="portrait" paperSize="9" scale="90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63.75390625" style="0" customWidth="1"/>
    <col min="2" max="2" width="8.75390625" style="0" customWidth="1"/>
    <col min="3" max="8" width="16.75390625" style="0" customWidth="1"/>
    <col min="9" max="9" width="14.75390625" style="24" customWidth="1"/>
    <col min="10" max="10" width="9.875" style="0" customWidth="1"/>
  </cols>
  <sheetData>
    <row r="1" spans="1:8" ht="12.75">
      <c r="A1" s="22" t="s">
        <v>136</v>
      </c>
      <c r="B1" s="22"/>
      <c r="C1" s="22"/>
      <c r="D1" s="23" t="s">
        <v>0</v>
      </c>
      <c r="E1" s="22"/>
      <c r="F1" s="22"/>
      <c r="G1" s="22"/>
      <c r="H1" s="22"/>
    </row>
    <row r="2" spans="1:8" ht="12.75">
      <c r="A2" s="22"/>
      <c r="B2" s="22"/>
      <c r="C2" s="22"/>
      <c r="D2" s="23" t="s">
        <v>137</v>
      </c>
      <c r="E2" s="22"/>
      <c r="F2" s="22"/>
      <c r="G2" s="22"/>
      <c r="H2" s="22"/>
    </row>
    <row r="3" spans="1:8" ht="12.75">
      <c r="A3" s="22"/>
      <c r="B3" s="22"/>
      <c r="C3" s="22"/>
      <c r="D3" s="23" t="s">
        <v>138</v>
      </c>
      <c r="E3" s="22"/>
      <c r="F3" s="22"/>
      <c r="G3" s="22"/>
      <c r="H3" s="22"/>
    </row>
    <row r="4" spans="1:8" ht="12.75">
      <c r="A4" s="22"/>
      <c r="B4" s="22"/>
      <c r="C4" s="22"/>
      <c r="D4" s="23" t="s">
        <v>139</v>
      </c>
      <c r="E4" s="22"/>
      <c r="F4" s="22"/>
      <c r="G4" s="22"/>
      <c r="H4" s="22"/>
    </row>
    <row r="5" spans="1:8" ht="12.75">
      <c r="A5" s="22" t="s">
        <v>140</v>
      </c>
      <c r="B5" s="22"/>
      <c r="C5" s="22"/>
      <c r="D5" s="22"/>
      <c r="E5" s="22"/>
      <c r="F5" s="22"/>
      <c r="G5" s="22"/>
      <c r="H5" s="22"/>
    </row>
    <row r="6" spans="1:8" ht="12.75">
      <c r="A6" s="22" t="s">
        <v>141</v>
      </c>
      <c r="B6" s="22" t="s">
        <v>142</v>
      </c>
      <c r="C6" s="25"/>
      <c r="D6" s="25"/>
      <c r="E6" s="25"/>
      <c r="F6" s="25"/>
      <c r="G6" s="25"/>
      <c r="H6" s="25"/>
    </row>
    <row r="7" spans="1:8" ht="12.75">
      <c r="A7" s="22" t="s">
        <v>4</v>
      </c>
      <c r="B7" s="22" t="s">
        <v>143</v>
      </c>
      <c r="C7" s="25"/>
      <c r="D7" s="25"/>
      <c r="E7" s="25"/>
      <c r="F7" s="25"/>
      <c r="G7" s="25"/>
      <c r="H7" s="25"/>
    </row>
    <row r="8" spans="1:8" ht="12.75">
      <c r="A8" s="22" t="s">
        <v>6</v>
      </c>
      <c r="B8" s="22" t="s">
        <v>7</v>
      </c>
      <c r="C8" s="25"/>
      <c r="D8" s="25"/>
      <c r="E8" s="25"/>
      <c r="F8" s="25"/>
      <c r="G8" s="25"/>
      <c r="H8" s="25"/>
    </row>
    <row r="9" spans="1:8" ht="12.75">
      <c r="A9" s="22" t="s">
        <v>8</v>
      </c>
      <c r="B9" s="22" t="s">
        <v>9</v>
      </c>
      <c r="C9" s="25"/>
      <c r="D9" s="25"/>
      <c r="E9" s="25"/>
      <c r="F9" s="25"/>
      <c r="G9" s="25"/>
      <c r="H9" s="25"/>
    </row>
    <row r="10" spans="1:8" ht="12.75">
      <c r="A10" s="22" t="s">
        <v>10</v>
      </c>
      <c r="B10" s="22" t="s">
        <v>144</v>
      </c>
      <c r="C10" s="25"/>
      <c r="D10" s="25"/>
      <c r="E10" s="25"/>
      <c r="F10" s="25"/>
      <c r="G10" s="25"/>
      <c r="H10" s="25"/>
    </row>
    <row r="11" spans="1:8" ht="12.75">
      <c r="A11" s="22" t="s">
        <v>145</v>
      </c>
      <c r="B11" s="22"/>
      <c r="C11" s="25"/>
      <c r="D11" s="25"/>
      <c r="E11" s="25"/>
      <c r="F11" s="25"/>
      <c r="G11" s="25"/>
      <c r="H11" s="25"/>
    </row>
    <row r="12" spans="1:8" ht="13.5" customHeight="1" thickBot="1">
      <c r="A12" s="22" t="s">
        <v>146</v>
      </c>
      <c r="B12" s="22" t="s">
        <v>13</v>
      </c>
      <c r="C12" s="25"/>
      <c r="D12" s="25"/>
      <c r="E12" s="25"/>
      <c r="F12" s="25"/>
      <c r="G12" s="25"/>
      <c r="H12" s="25"/>
    </row>
    <row r="13" spans="1:10" ht="24" customHeight="1" thickBot="1" thickTop="1">
      <c r="A13" s="26" t="s">
        <v>14</v>
      </c>
      <c r="B13" s="26" t="s">
        <v>15</v>
      </c>
      <c r="C13" s="27" t="s">
        <v>16</v>
      </c>
      <c r="D13" s="27" t="s">
        <v>17</v>
      </c>
      <c r="E13" s="27" t="s">
        <v>18</v>
      </c>
      <c r="F13" s="27" t="s">
        <v>19</v>
      </c>
      <c r="G13" s="27" t="s">
        <v>20</v>
      </c>
      <c r="H13" s="27" t="s">
        <v>21</v>
      </c>
      <c r="I13" s="28" t="s">
        <v>198</v>
      </c>
      <c r="J13" s="28" t="s">
        <v>147</v>
      </c>
    </row>
    <row r="14" spans="1:8" ht="13.5" customHeight="1" thickTop="1">
      <c r="A14" s="29" t="s">
        <v>148</v>
      </c>
      <c r="B14" s="30" t="s">
        <v>23</v>
      </c>
      <c r="C14" s="31" t="s">
        <v>23</v>
      </c>
      <c r="D14" s="31" t="s">
        <v>23</v>
      </c>
      <c r="E14" s="31"/>
      <c r="F14" s="31" t="s">
        <v>23</v>
      </c>
      <c r="G14" s="31" t="s">
        <v>23</v>
      </c>
      <c r="H14" s="31"/>
    </row>
    <row r="15" spans="1:10" ht="13.5" customHeight="1">
      <c r="A15" s="29" t="s">
        <v>149</v>
      </c>
      <c r="B15" s="30">
        <v>10</v>
      </c>
      <c r="C15" s="32">
        <f>SUM(C16:C21)</f>
        <v>0</v>
      </c>
      <c r="D15" s="32">
        <f>SUM(D16:D21)</f>
        <v>0</v>
      </c>
      <c r="E15" s="32">
        <f>C15+D15</f>
        <v>0</v>
      </c>
      <c r="F15" s="31">
        <f>SUM(F16:F21)</f>
        <v>41314400</v>
      </c>
      <c r="G15" s="31">
        <f>SUM(G16:G21)</f>
        <v>1184455</v>
      </c>
      <c r="H15" s="31">
        <f>F15+G15</f>
        <v>42498855</v>
      </c>
      <c r="I15" s="32">
        <v>42498855.21639</v>
      </c>
      <c r="J15" s="33">
        <f aca="true" t="shared" si="0" ref="J15:J46">H15-I15</f>
        <v>-0.216389998793602</v>
      </c>
    </row>
    <row r="16" spans="1:10" ht="12.75">
      <c r="A16" s="34" t="s">
        <v>150</v>
      </c>
      <c r="B16" s="35">
        <v>11</v>
      </c>
      <c r="C16" s="21"/>
      <c r="D16" s="21"/>
      <c r="E16" s="21">
        <f>C16+D16</f>
        <v>0</v>
      </c>
      <c r="F16" s="40">
        <v>17357</v>
      </c>
      <c r="G16" s="40">
        <v>1972</v>
      </c>
      <c r="H16" s="41">
        <f>F16+G16</f>
        <v>19329</v>
      </c>
      <c r="I16" s="21">
        <v>19329.264649999997</v>
      </c>
      <c r="J16" s="33">
        <f t="shared" si="0"/>
        <v>-0.26464999999734573</v>
      </c>
    </row>
    <row r="17" spans="1:10" ht="12.75">
      <c r="A17" s="34" t="s">
        <v>151</v>
      </c>
      <c r="B17" s="35">
        <v>12</v>
      </c>
      <c r="C17" s="21"/>
      <c r="D17" s="21"/>
      <c r="E17" s="21">
        <f>C17+D17</f>
        <v>0</v>
      </c>
      <c r="F17" s="40">
        <v>35146298</v>
      </c>
      <c r="G17" s="40">
        <v>1125533</v>
      </c>
      <c r="H17" s="41">
        <f>F17+G17</f>
        <v>36271831</v>
      </c>
      <c r="I17" s="21">
        <v>36271830.245019995</v>
      </c>
      <c r="J17" s="33">
        <f t="shared" si="0"/>
        <v>0.7549800053238869</v>
      </c>
    </row>
    <row r="18" spans="1:10" ht="12.75">
      <c r="A18" s="34" t="s">
        <v>152</v>
      </c>
      <c r="B18" s="35">
        <v>13</v>
      </c>
      <c r="C18" s="21"/>
      <c r="D18" s="21"/>
      <c r="E18" s="21">
        <f>C18+D18</f>
        <v>0</v>
      </c>
      <c r="F18" s="40">
        <v>478593</v>
      </c>
      <c r="G18" s="40"/>
      <c r="H18" s="40">
        <f>F18+G18</f>
        <v>478593</v>
      </c>
      <c r="I18" s="21">
        <v>478593.22899000003</v>
      </c>
      <c r="J18" s="33">
        <f t="shared" si="0"/>
        <v>-0.22899000003235415</v>
      </c>
    </row>
    <row r="19" spans="1:10" ht="12.75">
      <c r="A19" s="34" t="s">
        <v>153</v>
      </c>
      <c r="B19" s="35">
        <v>14</v>
      </c>
      <c r="C19" s="21"/>
      <c r="D19" s="21"/>
      <c r="E19" s="21"/>
      <c r="F19" s="40"/>
      <c r="G19" s="40"/>
      <c r="H19" s="40"/>
      <c r="I19" s="21">
        <v>0</v>
      </c>
      <c r="J19" s="33">
        <f t="shared" si="0"/>
        <v>0</v>
      </c>
    </row>
    <row r="20" spans="1:10" ht="12.75">
      <c r="A20" s="34" t="s">
        <v>154</v>
      </c>
      <c r="B20" s="35">
        <v>15</v>
      </c>
      <c r="C20" s="21"/>
      <c r="D20" s="21"/>
      <c r="E20" s="21">
        <f aca="true" t="shared" si="1" ref="E20:E31">C20+D20</f>
        <v>0</v>
      </c>
      <c r="F20" s="40">
        <v>1025980</v>
      </c>
      <c r="G20" s="40">
        <v>56950</v>
      </c>
      <c r="H20" s="40">
        <f aca="true" t="shared" si="2" ref="H20:H31">F20+G20</f>
        <v>1082930</v>
      </c>
      <c r="I20" s="21">
        <v>1082930.14447</v>
      </c>
      <c r="J20" s="33">
        <f t="shared" si="0"/>
        <v>-0.1444699999410659</v>
      </c>
    </row>
    <row r="21" spans="1:10" ht="12.75">
      <c r="A21" s="34" t="s">
        <v>155</v>
      </c>
      <c r="B21" s="35">
        <v>16</v>
      </c>
      <c r="C21" s="21"/>
      <c r="D21" s="21"/>
      <c r="E21" s="21">
        <f t="shared" si="1"/>
        <v>0</v>
      </c>
      <c r="F21" s="40">
        <v>4646172</v>
      </c>
      <c r="G21" s="40"/>
      <c r="H21" s="40">
        <f t="shared" si="2"/>
        <v>4646172</v>
      </c>
      <c r="I21" s="21">
        <v>4646172.333260001</v>
      </c>
      <c r="J21" s="33">
        <f t="shared" si="0"/>
        <v>-0.33326000068336725</v>
      </c>
    </row>
    <row r="22" spans="1:10" ht="13.5" customHeight="1">
      <c r="A22" s="29" t="s">
        <v>156</v>
      </c>
      <c r="B22" s="30">
        <v>20</v>
      </c>
      <c r="C22" s="32">
        <f>SUM(C23:C30)</f>
        <v>0</v>
      </c>
      <c r="D22" s="32">
        <f>SUM(D23:D30)</f>
        <v>0</v>
      </c>
      <c r="E22" s="32">
        <f t="shared" si="1"/>
        <v>0</v>
      </c>
      <c r="F22" s="31">
        <f>SUM(F23:F30)</f>
        <v>28727495</v>
      </c>
      <c r="G22" s="31">
        <f>SUM(G23:G30)</f>
        <v>1136176</v>
      </c>
      <c r="H22" s="31">
        <f t="shared" si="2"/>
        <v>29863671</v>
      </c>
      <c r="I22" s="32">
        <v>29863671.0893127</v>
      </c>
      <c r="J22" s="33">
        <f t="shared" si="0"/>
        <v>-0.08931269869208336</v>
      </c>
    </row>
    <row r="23" spans="1:10" ht="12.75">
      <c r="A23" s="34" t="s">
        <v>157</v>
      </c>
      <c r="B23" s="35">
        <v>21</v>
      </c>
      <c r="C23" s="21"/>
      <c r="D23" s="21"/>
      <c r="E23" s="21">
        <f t="shared" si="1"/>
        <v>0</v>
      </c>
      <c r="F23" s="40">
        <v>12659137</v>
      </c>
      <c r="G23" s="40">
        <v>1132371</v>
      </c>
      <c r="H23" s="40">
        <f t="shared" si="2"/>
        <v>13791508</v>
      </c>
      <c r="I23" s="21">
        <v>13791508.70269</v>
      </c>
      <c r="J23" s="33">
        <f t="shared" si="0"/>
        <v>-0.7026899997144938</v>
      </c>
    </row>
    <row r="24" spans="1:10" ht="12.75">
      <c r="A24" s="34" t="s">
        <v>158</v>
      </c>
      <c r="B24" s="35">
        <v>22</v>
      </c>
      <c r="C24" s="21"/>
      <c r="D24" s="21"/>
      <c r="E24" s="21">
        <f t="shared" si="1"/>
        <v>0</v>
      </c>
      <c r="F24" s="40">
        <v>833498</v>
      </c>
      <c r="G24" s="40"/>
      <c r="H24" s="40">
        <f t="shared" si="2"/>
        <v>833498</v>
      </c>
      <c r="I24" s="21">
        <v>833497.5992946</v>
      </c>
      <c r="J24" s="33">
        <f t="shared" si="0"/>
        <v>0.4007054000394419</v>
      </c>
    </row>
    <row r="25" spans="1:10" ht="12.75">
      <c r="A25" s="34" t="s">
        <v>159</v>
      </c>
      <c r="B25" s="35">
        <v>23</v>
      </c>
      <c r="C25" s="21"/>
      <c r="D25" s="21"/>
      <c r="E25" s="21">
        <f t="shared" si="1"/>
        <v>0</v>
      </c>
      <c r="F25" s="40">
        <v>4427757</v>
      </c>
      <c r="G25" s="40">
        <v>3805</v>
      </c>
      <c r="H25" s="41">
        <f t="shared" si="2"/>
        <v>4431562</v>
      </c>
      <c r="I25" s="21">
        <v>4431561.8915</v>
      </c>
      <c r="J25" s="33">
        <f t="shared" si="0"/>
        <v>0.10850000008940697</v>
      </c>
    </row>
    <row r="26" spans="1:10" ht="12.75">
      <c r="A26" s="34" t="s">
        <v>160</v>
      </c>
      <c r="B26" s="35">
        <v>24</v>
      </c>
      <c r="C26" s="21"/>
      <c r="D26" s="21"/>
      <c r="E26" s="21">
        <f t="shared" si="1"/>
        <v>0</v>
      </c>
      <c r="F26" s="40">
        <v>1038056</v>
      </c>
      <c r="G26" s="40"/>
      <c r="H26" s="40">
        <f t="shared" si="2"/>
        <v>1038056</v>
      </c>
      <c r="I26" s="21">
        <v>1038055.7825306</v>
      </c>
      <c r="J26" s="33">
        <f t="shared" si="0"/>
        <v>0.21746940002776682</v>
      </c>
    </row>
    <row r="27" spans="1:10" ht="12.75">
      <c r="A27" s="34" t="s">
        <v>161</v>
      </c>
      <c r="B27" s="35">
        <v>25</v>
      </c>
      <c r="C27" s="21"/>
      <c r="D27" s="21"/>
      <c r="E27" s="21">
        <f t="shared" si="1"/>
        <v>0</v>
      </c>
      <c r="F27" s="40">
        <v>21205</v>
      </c>
      <c r="G27" s="40"/>
      <c r="H27" s="40">
        <f t="shared" si="2"/>
        <v>21205</v>
      </c>
      <c r="I27" s="21">
        <v>21205.362</v>
      </c>
      <c r="J27" s="33">
        <f t="shared" si="0"/>
        <v>-0.36200000000098953</v>
      </c>
    </row>
    <row r="28" spans="1:10" ht="12.75">
      <c r="A28" s="34" t="s">
        <v>162</v>
      </c>
      <c r="B28" s="35">
        <v>26</v>
      </c>
      <c r="C28" s="21"/>
      <c r="D28" s="21"/>
      <c r="E28" s="21">
        <f t="shared" si="1"/>
        <v>0</v>
      </c>
      <c r="F28" s="40">
        <v>2884532</v>
      </c>
      <c r="G28" s="40"/>
      <c r="H28" s="40">
        <f t="shared" si="2"/>
        <v>2884532</v>
      </c>
      <c r="I28" s="21">
        <v>2884531.79782</v>
      </c>
      <c r="J28" s="33">
        <f t="shared" si="0"/>
        <v>0.20218000002205372</v>
      </c>
    </row>
    <row r="29" spans="1:10" ht="12.75">
      <c r="A29" s="34" t="s">
        <v>163</v>
      </c>
      <c r="B29" s="35">
        <v>27</v>
      </c>
      <c r="C29" s="21"/>
      <c r="D29" s="21"/>
      <c r="E29" s="21">
        <f t="shared" si="1"/>
        <v>0</v>
      </c>
      <c r="F29" s="40">
        <v>2217138</v>
      </c>
      <c r="G29" s="40"/>
      <c r="H29" s="40">
        <f t="shared" si="2"/>
        <v>2217138</v>
      </c>
      <c r="I29" s="21">
        <v>2217137.6202175</v>
      </c>
      <c r="J29" s="33">
        <f t="shared" si="0"/>
        <v>0.37978250021114945</v>
      </c>
    </row>
    <row r="30" spans="1:10" ht="12.75">
      <c r="A30" s="34" t="s">
        <v>155</v>
      </c>
      <c r="B30" s="35">
        <v>28</v>
      </c>
      <c r="C30" s="21"/>
      <c r="D30" s="21"/>
      <c r="E30" s="21">
        <f t="shared" si="1"/>
        <v>0</v>
      </c>
      <c r="F30" s="40">
        <v>4646172</v>
      </c>
      <c r="G30" s="40"/>
      <c r="H30" s="40">
        <f t="shared" si="2"/>
        <v>4646172</v>
      </c>
      <c r="I30" s="21">
        <v>4646172.333260001</v>
      </c>
      <c r="J30" s="33">
        <f t="shared" si="0"/>
        <v>-0.33326000068336725</v>
      </c>
    </row>
    <row r="31" spans="1:10" ht="22.5">
      <c r="A31" s="36" t="s">
        <v>164</v>
      </c>
      <c r="B31" s="30">
        <v>30</v>
      </c>
      <c r="C31" s="32">
        <f>C15-C22</f>
        <v>0</v>
      </c>
      <c r="D31" s="32">
        <f>D15-D22</f>
        <v>0</v>
      </c>
      <c r="E31" s="32">
        <f t="shared" si="1"/>
        <v>0</v>
      </c>
      <c r="F31" s="31">
        <f>F15-F22</f>
        <v>12586905</v>
      </c>
      <c r="G31" s="31">
        <f>G15-G22</f>
        <v>48279</v>
      </c>
      <c r="H31" s="31">
        <f t="shared" si="2"/>
        <v>12635184</v>
      </c>
      <c r="I31" s="32">
        <v>12635184.127077298</v>
      </c>
      <c r="J31" s="33">
        <f t="shared" si="0"/>
        <v>-0.12707729823887348</v>
      </c>
    </row>
    <row r="32" spans="1:10" ht="13.5" customHeight="1">
      <c r="A32" s="29" t="s">
        <v>165</v>
      </c>
      <c r="B32" s="30" t="s">
        <v>23</v>
      </c>
      <c r="C32" s="32" t="s">
        <v>23</v>
      </c>
      <c r="D32" s="32" t="s">
        <v>23</v>
      </c>
      <c r="E32" s="32"/>
      <c r="F32" s="31" t="s">
        <v>23</v>
      </c>
      <c r="G32" s="31" t="s">
        <v>23</v>
      </c>
      <c r="H32" s="31"/>
      <c r="I32" s="32"/>
      <c r="J32" s="33">
        <f t="shared" si="0"/>
        <v>0</v>
      </c>
    </row>
    <row r="33" spans="1:10" ht="13.5" customHeight="1">
      <c r="A33" s="29" t="s">
        <v>166</v>
      </c>
      <c r="B33" s="30">
        <v>40</v>
      </c>
      <c r="C33" s="32">
        <f>SUM(C34:C40)</f>
        <v>0</v>
      </c>
      <c r="D33" s="32">
        <f>SUM(D34:D40)</f>
        <v>0</v>
      </c>
      <c r="E33" s="32">
        <f>C33+D33</f>
        <v>0</v>
      </c>
      <c r="F33" s="31">
        <f>SUM(F34:F40)</f>
        <v>11404289</v>
      </c>
      <c r="G33" s="31">
        <f>SUM(G34:G40)</f>
        <v>920</v>
      </c>
      <c r="H33" s="31">
        <f>F33+G33</f>
        <v>11405209</v>
      </c>
      <c r="I33" s="32">
        <v>11405208.9203</v>
      </c>
      <c r="J33" s="33">
        <f t="shared" si="0"/>
        <v>0.07970000058412552</v>
      </c>
    </row>
    <row r="34" spans="1:10" ht="12.75">
      <c r="A34" s="34" t="s">
        <v>167</v>
      </c>
      <c r="B34" s="35">
        <v>41</v>
      </c>
      <c r="C34" s="21"/>
      <c r="D34" s="21"/>
      <c r="E34" s="21">
        <f>C34+D34</f>
        <v>0</v>
      </c>
      <c r="F34" s="40">
        <v>25993</v>
      </c>
      <c r="G34" s="40">
        <v>920</v>
      </c>
      <c r="H34" s="40">
        <f>F34+G34</f>
        <v>26913</v>
      </c>
      <c r="I34" s="21">
        <v>26912.845</v>
      </c>
      <c r="J34" s="33">
        <f t="shared" si="0"/>
        <v>0.15499999999883585</v>
      </c>
    </row>
    <row r="35" spans="1:10" ht="12.75">
      <c r="A35" s="34" t="s">
        <v>168</v>
      </c>
      <c r="B35" s="35">
        <v>42</v>
      </c>
      <c r="C35" s="21"/>
      <c r="D35" s="21"/>
      <c r="E35" s="21"/>
      <c r="F35" s="40"/>
      <c r="G35" s="40"/>
      <c r="H35" s="40"/>
      <c r="I35" s="21">
        <v>0</v>
      </c>
      <c r="J35" s="33">
        <f t="shared" si="0"/>
        <v>0</v>
      </c>
    </row>
    <row r="36" spans="1:10" ht="12.75">
      <c r="A36" s="34" t="s">
        <v>169</v>
      </c>
      <c r="B36" s="35">
        <v>43</v>
      </c>
      <c r="C36" s="21"/>
      <c r="D36" s="21"/>
      <c r="E36" s="21"/>
      <c r="F36" s="40"/>
      <c r="G36" s="40"/>
      <c r="H36" s="40"/>
      <c r="I36" s="21">
        <v>0</v>
      </c>
      <c r="J36" s="33">
        <f t="shared" si="0"/>
        <v>0</v>
      </c>
    </row>
    <row r="37" spans="1:10" ht="12.75">
      <c r="A37" s="34" t="s">
        <v>170</v>
      </c>
      <c r="B37" s="35">
        <v>44</v>
      </c>
      <c r="C37" s="21"/>
      <c r="D37" s="21"/>
      <c r="E37" s="21"/>
      <c r="F37" s="40"/>
      <c r="G37" s="40"/>
      <c r="H37" s="40"/>
      <c r="I37" s="21">
        <v>0</v>
      </c>
      <c r="J37" s="33">
        <f t="shared" si="0"/>
        <v>0</v>
      </c>
    </row>
    <row r="38" spans="1:10" ht="12.75">
      <c r="A38" s="34" t="s">
        <v>171</v>
      </c>
      <c r="B38" s="35">
        <v>45</v>
      </c>
      <c r="C38" s="21"/>
      <c r="D38" s="21"/>
      <c r="E38" s="21"/>
      <c r="F38" s="40"/>
      <c r="G38" s="40"/>
      <c r="H38" s="40"/>
      <c r="I38" s="21">
        <v>0</v>
      </c>
      <c r="J38" s="33">
        <f t="shared" si="0"/>
        <v>0</v>
      </c>
    </row>
    <row r="39" spans="1:10" ht="12.75">
      <c r="A39" s="34" t="s">
        <v>172</v>
      </c>
      <c r="B39" s="35">
        <v>46</v>
      </c>
      <c r="C39" s="21"/>
      <c r="D39" s="21"/>
      <c r="E39" s="21"/>
      <c r="F39" s="40"/>
      <c r="G39" s="40"/>
      <c r="H39" s="40"/>
      <c r="I39" s="21">
        <v>0</v>
      </c>
      <c r="J39" s="33">
        <f t="shared" si="0"/>
        <v>0</v>
      </c>
    </row>
    <row r="40" spans="1:10" ht="12.75">
      <c r="A40" s="34" t="s">
        <v>154</v>
      </c>
      <c r="B40" s="35">
        <v>47</v>
      </c>
      <c r="C40" s="21"/>
      <c r="D40" s="21"/>
      <c r="E40" s="21">
        <f>C40+D40</f>
        <v>0</v>
      </c>
      <c r="F40" s="40">
        <v>11378296</v>
      </c>
      <c r="G40" s="40"/>
      <c r="H40" s="40">
        <f>F40+G40</f>
        <v>11378296</v>
      </c>
      <c r="I40" s="21">
        <v>11378296.075299999</v>
      </c>
      <c r="J40" s="33">
        <f t="shared" si="0"/>
        <v>-0.07529999874532223</v>
      </c>
    </row>
    <row r="41" spans="1:10" ht="13.5" customHeight="1">
      <c r="A41" s="29" t="s">
        <v>173</v>
      </c>
      <c r="B41" s="30">
        <v>50</v>
      </c>
      <c r="C41" s="32">
        <f>SUM(C42:C48)</f>
        <v>0</v>
      </c>
      <c r="D41" s="32">
        <f>SUM(D42:D48)</f>
        <v>0</v>
      </c>
      <c r="E41" s="32">
        <f>C41+D41</f>
        <v>0</v>
      </c>
      <c r="F41" s="31">
        <f>SUM(F42:F48)</f>
        <v>24198669</v>
      </c>
      <c r="G41" s="31">
        <f>SUM(G42:G48)</f>
        <v>49199</v>
      </c>
      <c r="H41" s="31">
        <f>F41+G41</f>
        <v>24247868</v>
      </c>
      <c r="I41" s="32">
        <v>24247867.552605</v>
      </c>
      <c r="J41" s="33">
        <f t="shared" si="0"/>
        <v>0.4473950006067753</v>
      </c>
    </row>
    <row r="42" spans="1:10" ht="12.75">
      <c r="A42" s="34" t="s">
        <v>174</v>
      </c>
      <c r="B42" s="35">
        <v>51</v>
      </c>
      <c r="C42" s="21"/>
      <c r="D42" s="21"/>
      <c r="E42" s="21">
        <f>C42+D42</f>
        <v>0</v>
      </c>
      <c r="F42" s="40">
        <v>12630667</v>
      </c>
      <c r="G42" s="40">
        <v>49199</v>
      </c>
      <c r="H42" s="40">
        <f>F42+G42</f>
        <v>12679866</v>
      </c>
      <c r="I42" s="21">
        <v>12679865.597545</v>
      </c>
      <c r="J42" s="33">
        <f t="shared" si="0"/>
        <v>0.4024550002068281</v>
      </c>
    </row>
    <row r="43" spans="1:10" ht="12.75">
      <c r="A43" s="34" t="s">
        <v>175</v>
      </c>
      <c r="B43" s="35">
        <v>52</v>
      </c>
      <c r="C43" s="21"/>
      <c r="D43" s="21"/>
      <c r="E43" s="21">
        <f>C43+D43</f>
        <v>0</v>
      </c>
      <c r="F43" s="40">
        <v>62377</v>
      </c>
      <c r="G43" s="40"/>
      <c r="H43" s="40">
        <f>F43+G43</f>
        <v>62377</v>
      </c>
      <c r="I43" s="21">
        <v>62376.783840000004</v>
      </c>
      <c r="J43" s="33">
        <f t="shared" si="0"/>
        <v>0.2161599999963073</v>
      </c>
    </row>
    <row r="44" spans="1:10" ht="12.75">
      <c r="A44" s="34" t="s">
        <v>176</v>
      </c>
      <c r="B44" s="35">
        <v>53</v>
      </c>
      <c r="C44" s="21"/>
      <c r="D44" s="21"/>
      <c r="E44" s="21"/>
      <c r="F44" s="40"/>
      <c r="G44" s="40"/>
      <c r="H44" s="40"/>
      <c r="I44" s="21">
        <v>0</v>
      </c>
      <c r="J44" s="33">
        <f t="shared" si="0"/>
        <v>0</v>
      </c>
    </row>
    <row r="45" spans="1:10" ht="12.75">
      <c r="A45" s="34" t="s">
        <v>177</v>
      </c>
      <c r="B45" s="35">
        <v>54</v>
      </c>
      <c r="C45" s="21"/>
      <c r="D45" s="21"/>
      <c r="E45" s="21"/>
      <c r="F45" s="40"/>
      <c r="G45" s="40"/>
      <c r="H45" s="40"/>
      <c r="I45" s="21">
        <v>0</v>
      </c>
      <c r="J45" s="33">
        <f t="shared" si="0"/>
        <v>0</v>
      </c>
    </row>
    <row r="46" spans="1:10" ht="12.75">
      <c r="A46" s="34" t="s">
        <v>178</v>
      </c>
      <c r="B46" s="35">
        <v>55</v>
      </c>
      <c r="C46" s="21"/>
      <c r="D46" s="21"/>
      <c r="E46" s="21"/>
      <c r="F46" s="40"/>
      <c r="G46" s="40"/>
      <c r="H46" s="40"/>
      <c r="I46" s="21">
        <v>0</v>
      </c>
      <c r="J46" s="33">
        <f t="shared" si="0"/>
        <v>0</v>
      </c>
    </row>
    <row r="47" spans="1:10" ht="12.75">
      <c r="A47" s="34" t="s">
        <v>172</v>
      </c>
      <c r="B47" s="35">
        <v>56</v>
      </c>
      <c r="C47" s="21"/>
      <c r="D47" s="21"/>
      <c r="E47" s="21"/>
      <c r="F47" s="40"/>
      <c r="G47" s="40"/>
      <c r="H47" s="40"/>
      <c r="I47" s="21">
        <v>0</v>
      </c>
      <c r="J47" s="33">
        <f aca="true" t="shared" si="3" ref="J47:J64">H47-I47</f>
        <v>0</v>
      </c>
    </row>
    <row r="48" spans="1:10" ht="12.75">
      <c r="A48" s="34" t="s">
        <v>163</v>
      </c>
      <c r="B48" s="35">
        <v>57</v>
      </c>
      <c r="C48" s="21"/>
      <c r="D48" s="21"/>
      <c r="E48" s="21">
        <f>C48+D48</f>
        <v>0</v>
      </c>
      <c r="F48" s="40">
        <v>11505625</v>
      </c>
      <c r="G48" s="40"/>
      <c r="H48" s="40">
        <f>F48+G48</f>
        <v>11505625</v>
      </c>
      <c r="I48" s="21">
        <v>11505625.171219999</v>
      </c>
      <c r="J48" s="33">
        <f t="shared" si="3"/>
        <v>-0.17121999897062778</v>
      </c>
    </row>
    <row r="49" spans="1:10" ht="22.5">
      <c r="A49" s="36" t="s">
        <v>179</v>
      </c>
      <c r="B49" s="30">
        <v>60</v>
      </c>
      <c r="C49" s="32">
        <f>C33-C41</f>
        <v>0</v>
      </c>
      <c r="D49" s="32">
        <f>D33-D41</f>
        <v>0</v>
      </c>
      <c r="E49" s="32">
        <f>C49+D49</f>
        <v>0</v>
      </c>
      <c r="F49" s="31">
        <f>F33-F41</f>
        <v>-12794380</v>
      </c>
      <c r="G49" s="31">
        <f>G33-G41</f>
        <v>-48279</v>
      </c>
      <c r="H49" s="31">
        <f>F49+G49</f>
        <v>-12842659</v>
      </c>
      <c r="I49" s="32">
        <v>-12842658.632305</v>
      </c>
      <c r="J49" s="33">
        <f t="shared" si="3"/>
        <v>-0.36769500002264977</v>
      </c>
    </row>
    <row r="50" spans="1:10" ht="13.5" customHeight="1">
      <c r="A50" s="29" t="s">
        <v>180</v>
      </c>
      <c r="B50" s="30" t="s">
        <v>23</v>
      </c>
      <c r="C50" s="32" t="s">
        <v>23</v>
      </c>
      <c r="D50" s="32" t="s">
        <v>23</v>
      </c>
      <c r="E50" s="32"/>
      <c r="F50" s="31" t="s">
        <v>23</v>
      </c>
      <c r="G50" s="31" t="s">
        <v>23</v>
      </c>
      <c r="H50" s="31"/>
      <c r="I50" s="32"/>
      <c r="J50" s="33">
        <f t="shared" si="3"/>
        <v>0</v>
      </c>
    </row>
    <row r="51" spans="1:10" ht="13.5" customHeight="1">
      <c r="A51" s="29" t="s">
        <v>166</v>
      </c>
      <c r="B51" s="30">
        <v>70</v>
      </c>
      <c r="C51" s="32">
        <f>SUM(C52:C55)</f>
        <v>0</v>
      </c>
      <c r="D51" s="32"/>
      <c r="E51" s="32">
        <f>C51+D51</f>
        <v>0</v>
      </c>
      <c r="F51" s="31">
        <f>SUM(F52:F55)</f>
        <v>2081050</v>
      </c>
      <c r="G51" s="31"/>
      <c r="H51" s="31">
        <f>F51+G51</f>
        <v>2081050</v>
      </c>
      <c r="I51" s="32">
        <v>2081049.6579800001</v>
      </c>
      <c r="J51" s="33">
        <f t="shared" si="3"/>
        <v>0.3420199998654425</v>
      </c>
    </row>
    <row r="52" spans="1:10" ht="12.75">
      <c r="A52" s="34" t="s">
        <v>181</v>
      </c>
      <c r="B52" s="35">
        <v>71</v>
      </c>
      <c r="C52" s="21"/>
      <c r="D52" s="21"/>
      <c r="E52" s="21">
        <f>C52+D52</f>
        <v>0</v>
      </c>
      <c r="F52" s="40"/>
      <c r="G52" s="40"/>
      <c r="H52" s="40"/>
      <c r="I52" s="21">
        <v>0</v>
      </c>
      <c r="J52" s="33">
        <f t="shared" si="3"/>
        <v>0</v>
      </c>
    </row>
    <row r="53" spans="1:10" ht="12.75">
      <c r="A53" s="34" t="s">
        <v>182</v>
      </c>
      <c r="B53" s="35">
        <v>72</v>
      </c>
      <c r="C53" s="21"/>
      <c r="D53" s="21"/>
      <c r="E53" s="21">
        <f>C53+D53</f>
        <v>0</v>
      </c>
      <c r="F53" s="40">
        <v>2081050</v>
      </c>
      <c r="G53" s="40"/>
      <c r="H53" s="40">
        <f>F53+G53</f>
        <v>2081050</v>
      </c>
      <c r="I53" s="21">
        <v>2081049.6579800001</v>
      </c>
      <c r="J53" s="33">
        <f t="shared" si="3"/>
        <v>0.3420199998654425</v>
      </c>
    </row>
    <row r="54" spans="1:10" ht="12.75">
      <c r="A54" s="34" t="s">
        <v>183</v>
      </c>
      <c r="B54" s="35">
        <v>73</v>
      </c>
      <c r="C54" s="21"/>
      <c r="D54" s="21"/>
      <c r="E54" s="21"/>
      <c r="F54" s="40"/>
      <c r="G54" s="40"/>
      <c r="H54" s="40"/>
      <c r="I54" s="21">
        <v>0</v>
      </c>
      <c r="J54" s="33">
        <f t="shared" si="3"/>
        <v>0</v>
      </c>
    </row>
    <row r="55" spans="1:10" ht="12.75">
      <c r="A55" s="34" t="s">
        <v>154</v>
      </c>
      <c r="B55" s="35">
        <v>74</v>
      </c>
      <c r="C55" s="21"/>
      <c r="D55" s="21"/>
      <c r="E55" s="21"/>
      <c r="F55" s="40"/>
      <c r="G55" s="40"/>
      <c r="H55" s="40"/>
      <c r="I55" s="21">
        <v>0</v>
      </c>
      <c r="J55" s="33">
        <f t="shared" si="3"/>
        <v>0</v>
      </c>
    </row>
    <row r="56" spans="1:10" ht="13.5" customHeight="1">
      <c r="A56" s="29" t="s">
        <v>184</v>
      </c>
      <c r="B56" s="30">
        <v>80</v>
      </c>
      <c r="C56" s="32">
        <f>SUM(C57:C60)</f>
        <v>0</v>
      </c>
      <c r="D56" s="32"/>
      <c r="E56" s="32">
        <f>C56+D56</f>
        <v>0</v>
      </c>
      <c r="F56" s="31">
        <f>SUM(F57:F60)</f>
        <v>3506520</v>
      </c>
      <c r="G56" s="31"/>
      <c r="H56" s="31">
        <f>F56+G56</f>
        <v>3506520</v>
      </c>
      <c r="I56" s="32">
        <v>3506520.38039</v>
      </c>
      <c r="J56" s="33">
        <f t="shared" si="3"/>
        <v>-0.380390000063926</v>
      </c>
    </row>
    <row r="57" spans="1:10" ht="12.75">
      <c r="A57" s="34" t="s">
        <v>185</v>
      </c>
      <c r="B57" s="35">
        <v>81</v>
      </c>
      <c r="C57" s="21"/>
      <c r="D57" s="21"/>
      <c r="E57" s="21">
        <f>C57+D57</f>
        <v>0</v>
      </c>
      <c r="F57" s="40">
        <v>3506520</v>
      </c>
      <c r="G57" s="40"/>
      <c r="H57" s="40">
        <f>F57+G57</f>
        <v>3506520</v>
      </c>
      <c r="I57" s="21">
        <v>3506520.38039</v>
      </c>
      <c r="J57" s="33">
        <f t="shared" si="3"/>
        <v>-0.380390000063926</v>
      </c>
    </row>
    <row r="58" spans="1:10" ht="12.75">
      <c r="A58" s="34" t="s">
        <v>186</v>
      </c>
      <c r="B58" s="35">
        <v>82</v>
      </c>
      <c r="C58" s="21"/>
      <c r="D58" s="21"/>
      <c r="E58" s="21"/>
      <c r="F58" s="40"/>
      <c r="G58" s="40"/>
      <c r="H58" s="40"/>
      <c r="I58" s="21">
        <v>0</v>
      </c>
      <c r="J58" s="33">
        <f t="shared" si="3"/>
        <v>0</v>
      </c>
    </row>
    <row r="59" spans="1:10" ht="12.75">
      <c r="A59" s="34" t="s">
        <v>187</v>
      </c>
      <c r="B59" s="35">
        <v>83</v>
      </c>
      <c r="C59" s="21"/>
      <c r="D59" s="21"/>
      <c r="E59" s="21">
        <f>C59+D59</f>
        <v>0</v>
      </c>
      <c r="F59" s="40"/>
      <c r="G59" s="40"/>
      <c r="H59" s="40"/>
      <c r="I59" s="21">
        <v>0</v>
      </c>
      <c r="J59" s="33">
        <f t="shared" si="3"/>
        <v>0</v>
      </c>
    </row>
    <row r="60" spans="1:10" ht="12.75">
      <c r="A60" s="34" t="s">
        <v>163</v>
      </c>
      <c r="B60" s="35">
        <v>84</v>
      </c>
      <c r="C60" s="21"/>
      <c r="D60" s="21"/>
      <c r="E60" s="21"/>
      <c r="F60" s="40"/>
      <c r="G60" s="40"/>
      <c r="H60" s="40"/>
      <c r="I60" s="21">
        <v>0</v>
      </c>
      <c r="J60" s="33">
        <f t="shared" si="3"/>
        <v>0</v>
      </c>
    </row>
    <row r="61" spans="1:10" ht="22.5">
      <c r="A61" s="36" t="s">
        <v>188</v>
      </c>
      <c r="B61" s="30">
        <v>90</v>
      </c>
      <c r="C61" s="32">
        <f>C51-C56</f>
        <v>0</v>
      </c>
      <c r="D61" s="32"/>
      <c r="E61" s="32">
        <f>C61+D61</f>
        <v>0</v>
      </c>
      <c r="F61" s="31">
        <f>F51-F56</f>
        <v>-1425470</v>
      </c>
      <c r="G61" s="31"/>
      <c r="H61" s="31">
        <f>F61+G61</f>
        <v>-1425470</v>
      </c>
      <c r="I61" s="32">
        <v>-1425470.7224100002</v>
      </c>
      <c r="J61" s="33">
        <f t="shared" si="3"/>
        <v>0.7224100001621991</v>
      </c>
    </row>
    <row r="62" spans="1:10" ht="22.5">
      <c r="A62" s="36" t="s">
        <v>189</v>
      </c>
      <c r="B62" s="30">
        <v>100</v>
      </c>
      <c r="C62" s="32">
        <f>C31+C49+C61</f>
        <v>0</v>
      </c>
      <c r="D62" s="32"/>
      <c r="E62" s="32">
        <f>C62+D62</f>
        <v>0</v>
      </c>
      <c r="F62" s="31">
        <f>F31+F49+F61</f>
        <v>-1632945</v>
      </c>
      <c r="G62" s="31"/>
      <c r="H62" s="31">
        <f>F62+G62</f>
        <v>-1632945</v>
      </c>
      <c r="I62" s="32">
        <v>-1632945.2276377012</v>
      </c>
      <c r="J62" s="33">
        <f t="shared" si="3"/>
        <v>0.22763770120218396</v>
      </c>
    </row>
    <row r="63" spans="1:10" ht="13.5" customHeight="1">
      <c r="A63" s="29" t="s">
        <v>190</v>
      </c>
      <c r="B63" s="30">
        <v>120</v>
      </c>
      <c r="C63" s="32">
        <v>5375640</v>
      </c>
      <c r="D63" s="32"/>
      <c r="E63" s="32">
        <f>C63+D63</f>
        <v>5375640</v>
      </c>
      <c r="F63" s="31">
        <v>7213933</v>
      </c>
      <c r="G63" s="31"/>
      <c r="H63" s="31">
        <f>F63+G63</f>
        <v>7213933</v>
      </c>
      <c r="I63" s="32">
        <v>7213932.72847</v>
      </c>
      <c r="J63" s="33">
        <f t="shared" si="3"/>
        <v>0.27152999956160784</v>
      </c>
    </row>
    <row r="64" spans="1:10" ht="13.5" customHeight="1">
      <c r="A64" s="29" t="s">
        <v>191</v>
      </c>
      <c r="B64" s="30">
        <v>130</v>
      </c>
      <c r="C64" s="32">
        <f>C62+C63</f>
        <v>5375640</v>
      </c>
      <c r="D64" s="32"/>
      <c r="E64" s="32">
        <f>C64+D64</f>
        <v>5375640</v>
      </c>
      <c r="F64" s="31">
        <f>F62+F63</f>
        <v>5580988</v>
      </c>
      <c r="G64" s="31"/>
      <c r="H64" s="31">
        <f>F64+G64</f>
        <v>5580988</v>
      </c>
      <c r="I64" s="32">
        <v>5580987.500832299</v>
      </c>
      <c r="J64" s="33">
        <f t="shared" si="3"/>
        <v>0.4991677012294531</v>
      </c>
    </row>
    <row r="65" spans="1:8" ht="12.75">
      <c r="A65" s="37"/>
      <c r="B65" s="37"/>
      <c r="C65" s="37"/>
      <c r="D65" s="37"/>
      <c r="E65" s="37"/>
      <c r="F65" s="37"/>
      <c r="G65" s="37"/>
      <c r="H65" s="37"/>
    </row>
    <row r="66" spans="1:9" ht="12.75">
      <c r="A66" s="37" t="s">
        <v>192</v>
      </c>
      <c r="B66" s="37"/>
      <c r="C66" s="37"/>
      <c r="D66" s="37"/>
      <c r="E66" s="37"/>
      <c r="F66" s="37"/>
      <c r="G66" s="37"/>
      <c r="H66" s="24"/>
      <c r="I66"/>
    </row>
    <row r="67" spans="1:9" ht="12.75">
      <c r="A67" s="37"/>
      <c r="B67" s="37"/>
      <c r="C67" s="37"/>
      <c r="D67" s="37"/>
      <c r="E67" s="37"/>
      <c r="F67" s="37"/>
      <c r="G67" s="37"/>
      <c r="H67" s="24"/>
      <c r="I67"/>
    </row>
    <row r="68" spans="1:8" ht="12.75">
      <c r="A68" s="37" t="s">
        <v>134</v>
      </c>
      <c r="B68" s="37"/>
      <c r="C68" s="37" t="s">
        <v>23</v>
      </c>
      <c r="D68" s="37"/>
      <c r="E68" s="37"/>
      <c r="F68" s="37"/>
      <c r="G68" s="37"/>
      <c r="H68" s="37"/>
    </row>
    <row r="69" spans="1:8" ht="12.75">
      <c r="A69" s="37"/>
      <c r="B69" s="37"/>
      <c r="C69" s="37"/>
      <c r="D69" s="37"/>
      <c r="E69" s="37"/>
      <c r="F69" s="37"/>
      <c r="G69" s="37"/>
      <c r="H69" s="37"/>
    </row>
  </sheetData>
  <printOptions/>
  <pageMargins left="0.4166666666666667" right="0.4166666666666667" top="0.5555555555555556" bottom="0.5555555555555556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Igali</dc:creator>
  <cp:keywords/>
  <dc:description/>
  <cp:lastModifiedBy>Igali</cp:lastModifiedBy>
  <cp:lastPrinted>2011-06-17T09:41:33Z</cp:lastPrinted>
  <dcterms:created xsi:type="dcterms:W3CDTF">2011-04-06T10:25:34Z</dcterms:created>
  <dcterms:modified xsi:type="dcterms:W3CDTF">2011-11-22T04:32:02Z</dcterms:modified>
  <cp:category/>
  <cp:version/>
  <cp:contentType/>
  <cp:contentStatus/>
</cp:coreProperties>
</file>